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000" activeTab="0"/>
  </bookViews>
  <sheets>
    <sheet name="Data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<sst xmlns="http://schemas.openxmlformats.org/spreadsheetml/2006/main" count="87" uniqueCount="54">
  <si>
    <t>Products</t>
  </si>
  <si>
    <t>Product A</t>
  </si>
  <si>
    <t>Product B</t>
  </si>
  <si>
    <t>Selling price</t>
  </si>
  <si>
    <t>Direct cost of materials per unit</t>
  </si>
  <si>
    <t>Direct cost of labour per unit</t>
  </si>
  <si>
    <t>Special direct production cost per unit</t>
  </si>
  <si>
    <t>Production time in Direct Production Cost Centre 1 [min]</t>
  </si>
  <si>
    <t>Production time in Direct Production Cost Centre 2 [min]</t>
  </si>
  <si>
    <t>Production time in Direct Production Cost Centre 3 [min]</t>
  </si>
  <si>
    <t>Production time in Direct Production Cost Centre 4 [min]</t>
  </si>
  <si>
    <t>Quantity of goods produced</t>
  </si>
  <si>
    <t>Quantity of goods sold</t>
  </si>
  <si>
    <t>Fixed overheads</t>
  </si>
  <si>
    <t>Factory supplies</t>
  </si>
  <si>
    <t>Indirect wages</t>
  </si>
  <si>
    <t>Indirect salaries</t>
  </si>
  <si>
    <t>Imputed costs</t>
  </si>
  <si>
    <t>Taxes</t>
  </si>
  <si>
    <t>Variable overheads</t>
  </si>
  <si>
    <t>Indirect cost of materials</t>
  </si>
  <si>
    <t>Production overhead 1</t>
  </si>
  <si>
    <t>Production overhead 2</t>
  </si>
  <si>
    <t>Production overhead 3</t>
  </si>
  <si>
    <t>Production overhead 4</t>
  </si>
  <si>
    <t>Cost rate</t>
  </si>
  <si>
    <t>on direct cost of materials</t>
  </si>
  <si>
    <t>per min in Direct Production Cost Centre 1</t>
  </si>
  <si>
    <t>per min in Direct Production Cost Centre 2</t>
  </si>
  <si>
    <t>per min in Direct Production Cost Centre 3</t>
  </si>
  <si>
    <t>per min in Direct Production Cost Centre 4</t>
  </si>
  <si>
    <t>Total</t>
  </si>
  <si>
    <t>Sales</t>
  </si>
  <si>
    <t>Manufacturing cost</t>
  </si>
  <si>
    <t>Direct cost of materials</t>
  </si>
  <si>
    <t>Direct cost of labour</t>
  </si>
  <si>
    <t>Special direct production cost</t>
  </si>
  <si>
    <t>Administration cost</t>
  </si>
  <si>
    <t>Total cost</t>
  </si>
  <si>
    <t>Result</t>
  </si>
  <si>
    <t>Cost-of-sales results accounting 1</t>
  </si>
  <si>
    <t>Manufacturing cost of goods produced</t>
  </si>
  <si>
    <t>Change in inventory of finished goods</t>
  </si>
  <si>
    <t>Manufacturing cost of goods sold</t>
  </si>
  <si>
    <t>Sales cost</t>
  </si>
  <si>
    <t>Total cost of goods sold</t>
  </si>
  <si>
    <t>Cost-of-sales results accounting 2</t>
  </si>
  <si>
    <t>Total cost results accounting</t>
  </si>
  <si>
    <t>Total performance</t>
  </si>
  <si>
    <t>Total cost of goods produced</t>
  </si>
  <si>
    <t>Contribution margin</t>
  </si>
  <si>
    <t>Cost per unit and contribution margin per unit</t>
  </si>
  <si>
    <t>Fixed cost</t>
  </si>
  <si>
    <t>on manufacturing cost of goods sold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</si>
</sst>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\ _D_M_-;\-* #,##0.0\ _D_M_-;_-* &quot;-&quot;??\ _D_M_-;_-@_-"/>
    <numFmt numFmtId="165" formatCode="_-* #,##0\ _D_M_-;\-* #,##0\ _D_M_-;_-* &quot;-&quot;??\ _D_M_-;_-@_-"/>
    <numFmt numFmtId="166" formatCode="#,##0.00_ ;\-#,##0.00\ "/>
    <numFmt numFmtId="167" formatCode="#,##0.0"/>
    <numFmt numFmtId="168" formatCode="0.0%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166" fontId="0" fillId="0" borderId="1" xfId="15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0" fillId="0" borderId="2" xfId="0" applyNumberFormat="1" applyBorder="1" applyAlignment="1">
      <alignment/>
    </xf>
    <xf numFmtId="166" fontId="0" fillId="0" borderId="2" xfId="15" applyNumberFormat="1" applyBorder="1" applyAlignment="1">
      <alignment/>
    </xf>
    <xf numFmtId="9" fontId="0" fillId="0" borderId="2" xfId="17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7.57421875" style="0" bestFit="1" customWidth="1"/>
    <col min="2" max="3" width="12.7109375" style="0" bestFit="1" customWidth="1"/>
    <col min="4" max="4" width="14.7109375" style="0" bestFit="1" customWidth="1"/>
  </cols>
  <sheetData>
    <row r="1" ht="12.75">
      <c r="A1" s="1" t="s">
        <v>0</v>
      </c>
    </row>
    <row r="2" spans="2:3" ht="12.75">
      <c r="B2" s="2" t="s">
        <v>1</v>
      </c>
      <c r="C2" s="2" t="s">
        <v>2</v>
      </c>
    </row>
    <row r="3" spans="1:3" ht="12.75">
      <c r="A3" s="6" t="s">
        <v>3</v>
      </c>
      <c r="B3" s="7">
        <v>98</v>
      </c>
      <c r="C3" s="7">
        <v>107</v>
      </c>
    </row>
    <row r="4" spans="1:3" ht="12.75">
      <c r="A4" s="6" t="s">
        <v>4</v>
      </c>
      <c r="B4" s="7">
        <v>30</v>
      </c>
      <c r="C4" s="7">
        <v>32</v>
      </c>
    </row>
    <row r="5" spans="1:3" ht="12.75">
      <c r="A5" s="6" t="s">
        <v>5</v>
      </c>
      <c r="B5" s="7">
        <v>10</v>
      </c>
      <c r="C5" s="7">
        <v>8</v>
      </c>
    </row>
    <row r="6" spans="1:3" ht="12.75">
      <c r="A6" s="6" t="s">
        <v>6</v>
      </c>
      <c r="B6" s="7">
        <v>0</v>
      </c>
      <c r="C6" s="7">
        <v>2</v>
      </c>
    </row>
    <row r="7" spans="1:3" ht="12.75">
      <c r="A7" s="6" t="s">
        <v>7</v>
      </c>
      <c r="B7" s="8">
        <v>6</v>
      </c>
      <c r="C7" s="8">
        <v>4</v>
      </c>
    </row>
    <row r="8" spans="1:3" ht="12.75">
      <c r="A8" s="6" t="s">
        <v>8</v>
      </c>
      <c r="B8" s="8">
        <v>4</v>
      </c>
      <c r="C8" s="8">
        <v>2</v>
      </c>
    </row>
    <row r="9" spans="1:3" ht="12.75">
      <c r="A9" s="6" t="s">
        <v>9</v>
      </c>
      <c r="B9" s="8">
        <v>4</v>
      </c>
      <c r="C9" s="8">
        <v>3</v>
      </c>
    </row>
    <row r="10" spans="1:3" ht="12.75">
      <c r="A10" s="6" t="s">
        <v>10</v>
      </c>
      <c r="B10" s="8">
        <v>10</v>
      </c>
      <c r="C10" s="8">
        <v>8</v>
      </c>
    </row>
    <row r="11" spans="1:3" ht="12.75">
      <c r="A11" s="6" t="s">
        <v>11</v>
      </c>
      <c r="B11" s="8">
        <v>2100</v>
      </c>
      <c r="C11" s="8">
        <v>4000</v>
      </c>
    </row>
    <row r="12" spans="1:3" ht="12.75">
      <c r="A12" s="6" t="s">
        <v>12</v>
      </c>
      <c r="B12" s="8">
        <v>2100</v>
      </c>
      <c r="C12" s="8">
        <v>3960</v>
      </c>
    </row>
    <row r="14" ht="12.75">
      <c r="A14" s="1" t="s">
        <v>13</v>
      </c>
    </row>
    <row r="15" ht="12.75">
      <c r="D15" s="5" t="s">
        <v>31</v>
      </c>
    </row>
    <row r="16" spans="1:4" ht="12.75">
      <c r="A16" s="10" t="s">
        <v>14</v>
      </c>
      <c r="B16" s="12"/>
      <c r="C16" s="11"/>
      <c r="D16" s="9">
        <v>0</v>
      </c>
    </row>
    <row r="17" spans="1:4" ht="12.75">
      <c r="A17" s="10" t="s">
        <v>15</v>
      </c>
      <c r="B17" s="12"/>
      <c r="C17" s="11"/>
      <c r="D17" s="9">
        <v>104040</v>
      </c>
    </row>
    <row r="18" spans="1:4" ht="12.75">
      <c r="A18" s="10" t="s">
        <v>16</v>
      </c>
      <c r="B18" s="12"/>
      <c r="C18" s="11"/>
      <c r="D18" s="9">
        <v>110000</v>
      </c>
    </row>
    <row r="19" spans="1:4" ht="12.75">
      <c r="A19" s="10" t="s">
        <v>17</v>
      </c>
      <c r="B19" s="12"/>
      <c r="C19" s="11"/>
      <c r="D19" s="9">
        <v>50000</v>
      </c>
    </row>
    <row r="20" spans="1:4" ht="12.75">
      <c r="A20" s="10" t="s">
        <v>18</v>
      </c>
      <c r="B20" s="12"/>
      <c r="C20" s="11"/>
      <c r="D20" s="9">
        <v>8815</v>
      </c>
    </row>
    <row r="22" ht="12.75">
      <c r="A22" s="1" t="s">
        <v>19</v>
      </c>
    </row>
    <row r="23" spans="2:3" ht="12.75">
      <c r="B23" s="16" t="s">
        <v>25</v>
      </c>
      <c r="C23" s="16"/>
    </row>
    <row r="24" spans="1:5" ht="12.75">
      <c r="A24" s="6" t="s">
        <v>20</v>
      </c>
      <c r="B24" s="13">
        <v>0.03</v>
      </c>
      <c r="C24" s="12" t="s">
        <v>26</v>
      </c>
      <c r="D24" s="12"/>
      <c r="E24" s="11"/>
    </row>
    <row r="25" spans="1:5" ht="12.75">
      <c r="A25" s="6" t="s">
        <v>21</v>
      </c>
      <c r="B25" s="14">
        <v>0.5</v>
      </c>
      <c r="C25" s="12" t="s">
        <v>27</v>
      </c>
      <c r="D25" s="12"/>
      <c r="E25" s="11"/>
    </row>
    <row r="26" spans="1:5" ht="12.75">
      <c r="A26" s="6" t="s">
        <v>22</v>
      </c>
      <c r="B26" s="14">
        <v>0.3</v>
      </c>
      <c r="C26" s="12" t="s">
        <v>28</v>
      </c>
      <c r="D26" s="12"/>
      <c r="E26" s="11"/>
    </row>
    <row r="27" spans="1:5" ht="12.75">
      <c r="A27" s="6" t="s">
        <v>23</v>
      </c>
      <c r="B27" s="14">
        <v>0.45</v>
      </c>
      <c r="C27" s="12" t="s">
        <v>29</v>
      </c>
      <c r="D27" s="12"/>
      <c r="E27" s="11"/>
    </row>
    <row r="28" spans="1:5" ht="12.75">
      <c r="A28" s="6" t="s">
        <v>24</v>
      </c>
      <c r="B28" s="14">
        <v>0.3</v>
      </c>
      <c r="C28" s="12" t="s">
        <v>30</v>
      </c>
      <c r="D28" s="12"/>
      <c r="E28" s="11"/>
    </row>
    <row r="29" spans="1:5" ht="12.75">
      <c r="A29" s="6" t="s">
        <v>37</v>
      </c>
      <c r="B29" s="15">
        <v>0</v>
      </c>
      <c r="C29" s="12" t="s">
        <v>53</v>
      </c>
      <c r="D29" s="12"/>
      <c r="E29" s="11"/>
    </row>
    <row r="30" spans="1:5" ht="12.75">
      <c r="A30" s="6" t="s">
        <v>44</v>
      </c>
      <c r="B30" s="15">
        <v>0</v>
      </c>
      <c r="C30" s="12" t="s">
        <v>53</v>
      </c>
      <c r="D30" s="12"/>
      <c r="E30" s="11"/>
    </row>
  </sheetData>
  <mergeCells count="1">
    <mergeCell ref="B23:C23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&amp;C&amp;"Arial,Fett"&amp;12Variable Costing Based on Production Time
- Data -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0" bestFit="1" customWidth="1"/>
  </cols>
  <sheetData>
    <row r="1" ht="12.75">
      <c r="A1" s="1" t="s">
        <v>51</v>
      </c>
    </row>
    <row r="2" spans="3:4" ht="12.75">
      <c r="C2" s="2" t="s">
        <v>1</v>
      </c>
      <c r="D2" s="2" t="s">
        <v>2</v>
      </c>
    </row>
    <row r="3" spans="1:4" ht="12.75">
      <c r="A3" t="s">
        <v>34</v>
      </c>
      <c r="C3" s="3">
        <f>Data!B4</f>
        <v>30</v>
      </c>
      <c r="D3" s="3">
        <f>Data!C4</f>
        <v>32</v>
      </c>
    </row>
    <row r="4" spans="1:4" ht="12.75">
      <c r="A4" t="s">
        <v>20</v>
      </c>
      <c r="B4" s="4">
        <f>Data!B24</f>
        <v>0.03</v>
      </c>
      <c r="C4" s="3">
        <f>$B$4*C3</f>
        <v>0.8999999999999999</v>
      </c>
      <c r="D4" s="3">
        <f>$B$4*D3</f>
        <v>0.96</v>
      </c>
    </row>
    <row r="5" spans="1:4" ht="12.75">
      <c r="A5" t="s">
        <v>35</v>
      </c>
      <c r="C5" s="3">
        <f>Data!B5</f>
        <v>10</v>
      </c>
      <c r="D5" s="3">
        <f>Data!C5</f>
        <v>8</v>
      </c>
    </row>
    <row r="6" spans="1:4" ht="12.75">
      <c r="A6" t="s">
        <v>21</v>
      </c>
      <c r="C6" s="3">
        <f>Data!B7*Data!B25</f>
        <v>3</v>
      </c>
      <c r="D6" s="3">
        <f>Data!C7*Data!B25</f>
        <v>2</v>
      </c>
    </row>
    <row r="7" spans="1:4" ht="12.75">
      <c r="A7" t="s">
        <v>22</v>
      </c>
      <c r="C7" s="3">
        <f>Data!B8*Data!B26</f>
        <v>1.2</v>
      </c>
      <c r="D7" s="3">
        <f>Data!C8*Data!B26</f>
        <v>0.6</v>
      </c>
    </row>
    <row r="8" spans="1:4" ht="12.75">
      <c r="A8" t="s">
        <v>23</v>
      </c>
      <c r="C8" s="3">
        <f>Data!B9*Data!B27</f>
        <v>1.8</v>
      </c>
      <c r="D8" s="3">
        <f>Data!C9*Data!B27</f>
        <v>1.35</v>
      </c>
    </row>
    <row r="9" spans="1:4" ht="12.75">
      <c r="A9" t="s">
        <v>24</v>
      </c>
      <c r="C9" s="3">
        <f>Data!B10*Data!B28</f>
        <v>3</v>
      </c>
      <c r="D9" s="3">
        <f>Data!C10*Data!B28</f>
        <v>2.4</v>
      </c>
    </row>
    <row r="10" spans="1:4" ht="12.75">
      <c r="A10" t="s">
        <v>36</v>
      </c>
      <c r="C10" s="3">
        <f>Data!B6</f>
        <v>0</v>
      </c>
      <c r="D10" s="3">
        <f>Data!C6</f>
        <v>2</v>
      </c>
    </row>
    <row r="11" spans="1:4" ht="12.75">
      <c r="A11" t="s">
        <v>33</v>
      </c>
      <c r="C11" s="3">
        <f>SUM(C3:C10)</f>
        <v>49.9</v>
      </c>
      <c r="D11" s="3">
        <f>SUM(D3:D10)</f>
        <v>49.31</v>
      </c>
    </row>
    <row r="12" spans="1:4" ht="12.75">
      <c r="A12" t="s">
        <v>37</v>
      </c>
      <c r="B12" s="4">
        <f>Data!B29</f>
        <v>0</v>
      </c>
      <c r="C12" s="3">
        <f>$B$12*C11</f>
        <v>0</v>
      </c>
      <c r="D12" s="3">
        <f>$B$12*D11</f>
        <v>0</v>
      </c>
    </row>
    <row r="13" spans="1:4" ht="12.75">
      <c r="A13" t="s">
        <v>44</v>
      </c>
      <c r="B13" s="4">
        <f>Data!B30</f>
        <v>0</v>
      </c>
      <c r="C13" s="3">
        <f>$B$13*C11</f>
        <v>0</v>
      </c>
      <c r="D13" s="3">
        <f>$B$13*D11</f>
        <v>0</v>
      </c>
    </row>
    <row r="14" spans="1:4" ht="12.75">
      <c r="A14" t="s">
        <v>38</v>
      </c>
      <c r="C14" s="3">
        <f>C11+C12+C13</f>
        <v>49.9</v>
      </c>
      <c r="D14" s="3">
        <f>D11+D12+D13</f>
        <v>49.31</v>
      </c>
    </row>
    <row r="15" spans="1:4" ht="12.75">
      <c r="A15" t="s">
        <v>3</v>
      </c>
      <c r="C15" s="3">
        <f>Data!B3</f>
        <v>98</v>
      </c>
      <c r="D15" s="3">
        <f>Data!C3</f>
        <v>107</v>
      </c>
    </row>
    <row r="16" spans="1:4" ht="12.75">
      <c r="A16" t="s">
        <v>50</v>
      </c>
      <c r="C16" s="3">
        <f>C15-C14</f>
        <v>48.1</v>
      </c>
      <c r="D16" s="3">
        <f>D15-D14</f>
        <v>57.69</v>
      </c>
    </row>
    <row r="17" spans="3:4" ht="12.75">
      <c r="C17" s="3"/>
      <c r="D17" s="3"/>
    </row>
    <row r="18" ht="12.75">
      <c r="A18" s="1" t="s">
        <v>40</v>
      </c>
    </row>
    <row r="19" spans="3:5" ht="12.75">
      <c r="C19" s="2"/>
      <c r="D19" s="2"/>
      <c r="E19" s="5" t="s">
        <v>31</v>
      </c>
    </row>
    <row r="20" spans="1:5" ht="12.75">
      <c r="A20" t="s">
        <v>34</v>
      </c>
      <c r="C20" s="3">
        <f>Data!B4*Data!B11</f>
        <v>63000</v>
      </c>
      <c r="D20" s="3">
        <f>Data!C4*Data!C11</f>
        <v>128000</v>
      </c>
      <c r="E20" s="3">
        <f aca="true" t="shared" si="0" ref="E20:E35">SUM(C20:D20)</f>
        <v>191000</v>
      </c>
    </row>
    <row r="21" spans="1:5" ht="12.75">
      <c r="A21" t="s">
        <v>20</v>
      </c>
      <c r="B21" s="4">
        <f>Data!B24</f>
        <v>0.03</v>
      </c>
      <c r="C21" s="3">
        <f>$B$21*C20</f>
        <v>1890</v>
      </c>
      <c r="D21" s="3">
        <f>$B$21*D20</f>
        <v>3840</v>
      </c>
      <c r="E21" s="3">
        <f t="shared" si="0"/>
        <v>5730</v>
      </c>
    </row>
    <row r="22" spans="1:5" ht="12.75">
      <c r="A22" t="s">
        <v>35</v>
      </c>
      <c r="C22" s="3">
        <f>Data!B5*Data!B11</f>
        <v>21000</v>
      </c>
      <c r="D22" s="3">
        <f>Data!C5*Data!C11</f>
        <v>32000</v>
      </c>
      <c r="E22" s="3">
        <f t="shared" si="0"/>
        <v>53000</v>
      </c>
    </row>
    <row r="23" spans="1:5" ht="12.75">
      <c r="A23" t="s">
        <v>21</v>
      </c>
      <c r="C23" s="3">
        <f>Data!$B$11*C6</f>
        <v>6300</v>
      </c>
      <c r="D23" s="3">
        <f>Data!$C$11*D6</f>
        <v>8000</v>
      </c>
      <c r="E23" s="3">
        <f t="shared" si="0"/>
        <v>14300</v>
      </c>
    </row>
    <row r="24" spans="1:5" ht="12.75">
      <c r="A24" t="s">
        <v>22</v>
      </c>
      <c r="C24" s="3">
        <f>Data!$B$11*C7</f>
        <v>2520</v>
      </c>
      <c r="D24" s="3">
        <f>Data!$C$11*D7</f>
        <v>2400</v>
      </c>
      <c r="E24" s="3">
        <f t="shared" si="0"/>
        <v>4920</v>
      </c>
    </row>
    <row r="25" spans="1:5" ht="12.75">
      <c r="A25" t="s">
        <v>23</v>
      </c>
      <c r="C25" s="3">
        <f>Data!$B$11*C8</f>
        <v>3780</v>
      </c>
      <c r="D25" s="3">
        <f>Data!$C$11*D8</f>
        <v>5400</v>
      </c>
      <c r="E25" s="3">
        <f t="shared" si="0"/>
        <v>9180</v>
      </c>
    </row>
    <row r="26" spans="1:5" ht="12.75">
      <c r="A26" t="s">
        <v>24</v>
      </c>
      <c r="C26" s="3">
        <f>Data!$B$11*C9</f>
        <v>6300</v>
      </c>
      <c r="D26" s="3">
        <f>Data!$C$11*D9</f>
        <v>9600</v>
      </c>
      <c r="E26" s="3">
        <f t="shared" si="0"/>
        <v>15900</v>
      </c>
    </row>
    <row r="27" spans="1:5" ht="12.75">
      <c r="A27" t="s">
        <v>36</v>
      </c>
      <c r="C27" s="3">
        <f>Data!B6*Data!B11</f>
        <v>0</v>
      </c>
      <c r="D27" s="3">
        <f>Data!C6*Data!C11</f>
        <v>8000</v>
      </c>
      <c r="E27" s="3">
        <f t="shared" si="0"/>
        <v>8000</v>
      </c>
    </row>
    <row r="28" spans="1:5" ht="12.75">
      <c r="A28" t="s">
        <v>41</v>
      </c>
      <c r="C28" s="3">
        <f>SUM(C20:C27)</f>
        <v>104790</v>
      </c>
      <c r="D28" s="3">
        <f>SUM(D20:D27)</f>
        <v>197240</v>
      </c>
      <c r="E28" s="3">
        <f t="shared" si="0"/>
        <v>302030</v>
      </c>
    </row>
    <row r="29" spans="1:5" ht="12.75">
      <c r="A29" t="s">
        <v>42</v>
      </c>
      <c r="C29" s="3">
        <f>(Data!B12-Data!B11)*Results!C11</f>
        <v>0</v>
      </c>
      <c r="D29" s="3">
        <f>(Data!C12-Data!C11)*Results!D11</f>
        <v>-1972.4</v>
      </c>
      <c r="E29" s="3">
        <f t="shared" si="0"/>
        <v>-1972.4</v>
      </c>
    </row>
    <row r="30" spans="1:5" ht="12.75">
      <c r="A30" t="s">
        <v>43</v>
      </c>
      <c r="C30" s="3">
        <f>C29+C28</f>
        <v>104790</v>
      </c>
      <c r="D30" s="3">
        <f>D29+D28</f>
        <v>195267.6</v>
      </c>
      <c r="E30" s="3">
        <f t="shared" si="0"/>
        <v>300057.6</v>
      </c>
    </row>
    <row r="31" spans="1:5" ht="12.75">
      <c r="A31" t="s">
        <v>37</v>
      </c>
      <c r="B31" s="4">
        <f>Data!B29</f>
        <v>0</v>
      </c>
      <c r="C31" s="3">
        <f>$B$31*C30</f>
        <v>0</v>
      </c>
      <c r="D31" s="3">
        <f>$B$31*D30</f>
        <v>0</v>
      </c>
      <c r="E31" s="3">
        <f t="shared" si="0"/>
        <v>0</v>
      </c>
    </row>
    <row r="32" spans="1:5" ht="12.75">
      <c r="A32" t="s">
        <v>44</v>
      </c>
      <c r="B32" s="4">
        <f>Data!B30</f>
        <v>0</v>
      </c>
      <c r="C32" s="3">
        <f>$B$32*C30</f>
        <v>0</v>
      </c>
      <c r="D32" s="3">
        <f>$B$32*D30</f>
        <v>0</v>
      </c>
      <c r="E32" s="3">
        <f t="shared" si="0"/>
        <v>0</v>
      </c>
    </row>
    <row r="33" spans="1:5" ht="12.75">
      <c r="A33" t="s">
        <v>45</v>
      </c>
      <c r="C33" s="3">
        <f>C30+C31+C32</f>
        <v>104790</v>
      </c>
      <c r="D33" s="3">
        <f>D30+D31+D32</f>
        <v>195267.6</v>
      </c>
      <c r="E33" s="3">
        <f t="shared" si="0"/>
        <v>300057.6</v>
      </c>
    </row>
    <row r="34" spans="1:5" ht="12.75">
      <c r="A34" t="s">
        <v>32</v>
      </c>
      <c r="C34" s="3">
        <f>Data!B3*Data!B12</f>
        <v>205800</v>
      </c>
      <c r="D34" s="3">
        <f>Data!C3*Data!C12</f>
        <v>423720</v>
      </c>
      <c r="E34" s="3">
        <f t="shared" si="0"/>
        <v>629520</v>
      </c>
    </row>
    <row r="35" spans="1:5" ht="12.75">
      <c r="A35" t="s">
        <v>50</v>
      </c>
      <c r="C35" s="3">
        <f>C34-C33</f>
        <v>101010</v>
      </c>
      <c r="D35" s="3">
        <f>D34-D33</f>
        <v>228452.4</v>
      </c>
      <c r="E35" s="3">
        <f t="shared" si="0"/>
        <v>329462.4</v>
      </c>
    </row>
    <row r="36" spans="1:5" ht="12.75">
      <c r="A36" t="s">
        <v>52</v>
      </c>
      <c r="C36" s="3"/>
      <c r="D36" s="3"/>
      <c r="E36" s="3">
        <f>SUM(Data!D16:Data!D20)</f>
        <v>272855</v>
      </c>
    </row>
    <row r="37" spans="1:5" ht="12.75">
      <c r="A37" t="s">
        <v>39</v>
      </c>
      <c r="C37" s="3"/>
      <c r="D37" s="3"/>
      <c r="E37" s="3">
        <f>E35-E36</f>
        <v>56607.40000000002</v>
      </c>
    </row>
    <row r="39" ht="12.75">
      <c r="A39" s="1" t="s">
        <v>46</v>
      </c>
    </row>
    <row r="40" spans="1:5" ht="12.75">
      <c r="A40" t="s">
        <v>32</v>
      </c>
      <c r="C40" s="3">
        <f>Data!B3*Data!B12</f>
        <v>205800</v>
      </c>
      <c r="D40" s="3">
        <f>Data!C3*Data!C12</f>
        <v>423720</v>
      </c>
      <c r="E40" s="3">
        <f>SUM(C40:D40)</f>
        <v>629520</v>
      </c>
    </row>
    <row r="41" spans="1:5" ht="12.75">
      <c r="A41" t="s">
        <v>45</v>
      </c>
      <c r="C41" s="3">
        <f>Data!B12*C14</f>
        <v>104790</v>
      </c>
      <c r="D41" s="3">
        <f>Data!C12*D14</f>
        <v>195267.6</v>
      </c>
      <c r="E41" s="3">
        <f>SUM(C41:D41)</f>
        <v>300057.6</v>
      </c>
    </row>
    <row r="42" spans="1:5" ht="12.75">
      <c r="A42" t="s">
        <v>50</v>
      </c>
      <c r="C42" s="3">
        <f>C40-C41</f>
        <v>101010</v>
      </c>
      <c r="D42" s="3">
        <f>D40-D41</f>
        <v>228452.4</v>
      </c>
      <c r="E42" s="3">
        <f>SUM(C42:D42)</f>
        <v>329462.4</v>
      </c>
    </row>
    <row r="43" spans="1:5" ht="12.75">
      <c r="A43" t="s">
        <v>52</v>
      </c>
      <c r="C43" s="3"/>
      <c r="D43" s="3"/>
      <c r="E43" s="3">
        <f>SUM(Data!D16:Data!D20)</f>
        <v>272855</v>
      </c>
    </row>
    <row r="44" spans="1:5" ht="12.75">
      <c r="A44" t="s">
        <v>39</v>
      </c>
      <c r="C44" s="3"/>
      <c r="D44" s="3"/>
      <c r="E44" s="3">
        <f>E42-E43</f>
        <v>56607.40000000002</v>
      </c>
    </row>
    <row r="46" ht="12.75">
      <c r="A46" s="1" t="s">
        <v>47</v>
      </c>
    </row>
    <row r="47" spans="1:5" ht="12.75">
      <c r="A47" t="s">
        <v>32</v>
      </c>
      <c r="C47" s="3">
        <f>Data!B3*Data!B12</f>
        <v>205800</v>
      </c>
      <c r="D47" s="3">
        <f>Data!C3*Data!C12</f>
        <v>423720</v>
      </c>
      <c r="E47" s="3">
        <f>SUM(C47:D47)</f>
        <v>629520</v>
      </c>
    </row>
    <row r="48" spans="1:5" ht="12.75">
      <c r="A48" t="s">
        <v>42</v>
      </c>
      <c r="C48" s="3">
        <f>(Data!B11-Data!B12)*C11</f>
        <v>0</v>
      </c>
      <c r="D48" s="3">
        <f>(Data!C11-Data!C12)*D11</f>
        <v>1972.4</v>
      </c>
      <c r="E48" s="3">
        <f>SUM(C48:D48)</f>
        <v>1972.4</v>
      </c>
    </row>
    <row r="49" spans="1:5" ht="12.75">
      <c r="A49" t="s">
        <v>48</v>
      </c>
      <c r="C49" s="3">
        <f>SUM(C47:C48)</f>
        <v>205800</v>
      </c>
      <c r="D49" s="3">
        <f>SUM(D47:D48)</f>
        <v>425692.4</v>
      </c>
      <c r="E49" s="3">
        <f>SUM(C49:D49)</f>
        <v>631492.4</v>
      </c>
    </row>
    <row r="50" spans="1:5" ht="12.75">
      <c r="A50" t="s">
        <v>49</v>
      </c>
      <c r="C50" s="3">
        <f>Data!B11*C11+Data!B12*C12+Data!B12*C13</f>
        <v>104790</v>
      </c>
      <c r="D50" s="3">
        <f>Data!C11*D11+Data!C12*D12+Data!C12*D13</f>
        <v>197240</v>
      </c>
      <c r="E50" s="3">
        <f>SUM(C50:D50)</f>
        <v>302030</v>
      </c>
    </row>
    <row r="51" spans="1:5" ht="12.75">
      <c r="A51" t="s">
        <v>50</v>
      </c>
      <c r="C51" s="3">
        <f>C49-C50</f>
        <v>101010</v>
      </c>
      <c r="D51" s="3">
        <f>D49-D50</f>
        <v>228452.40000000002</v>
      </c>
      <c r="E51" s="3">
        <f>C51+D51</f>
        <v>329462.4</v>
      </c>
    </row>
    <row r="52" spans="1:5" ht="12.75">
      <c r="A52" t="s">
        <v>52</v>
      </c>
      <c r="E52" s="3">
        <f>SUM(Data!D16:Data!D20)</f>
        <v>272855</v>
      </c>
    </row>
    <row r="53" spans="1:5" ht="12.75">
      <c r="A53" t="s">
        <v>39</v>
      </c>
      <c r="E53" s="3">
        <f>E51-E52</f>
        <v>56607.40000000002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&amp;C&amp;"Arial,Fett"&amp;12Variable Costing Based on Production Time  
- Results -</oddHeader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1999-06-01T13:32:40Z</cp:lastPrinted>
  <dcterms:created xsi:type="dcterms:W3CDTF">1998-04-17T14:50:42Z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