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65" windowWidth="15480" windowHeight="68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<sst xmlns="http://schemas.openxmlformats.org/spreadsheetml/2006/main" count="35" uniqueCount="25">
  <si>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-</t>
  </si>
  <si>
    <t>=</t>
  </si>
  <si>
    <t>Gewinn</t>
  </si>
  <si>
    <t>DB IV des Unternehmens</t>
  </si>
  <si>
    <t>variable Unternehmenseinzelkosten</t>
  </si>
  <si>
    <t>DB V des Unternehmens</t>
  </si>
  <si>
    <t>fixe Unternehmenseinzelkosten</t>
  </si>
  <si>
    <t>DB der zugerechneten Kapitalanlagen</t>
  </si>
  <si>
    <t>+</t>
  </si>
  <si>
    <t>Kunde 1</t>
  </si>
  <si>
    <t>Kunde 2</t>
  </si>
  <si>
    <t>Vertrag 1</t>
  </si>
  <si>
    <t>Vertrag 2</t>
  </si>
  <si>
    <t>Vertrag 3</t>
  </si>
  <si>
    <t>Vertrag 4</t>
  </si>
  <si>
    <t>Verdiente Beiträge</t>
  </si>
  <si>
    <t>DB I des Vertrags</t>
  </si>
  <si>
    <t>vertragsfixe Kosten</t>
  </si>
  <si>
    <t>DB II des Vertrags</t>
  </si>
  <si>
    <t>DB II des Kunden</t>
  </si>
  <si>
    <t>variable Kundeneinzelkosten</t>
  </si>
  <si>
    <t>DB III des Kunden</t>
  </si>
  <si>
    <t>fixe Kundeneinzelkosten</t>
  </si>
  <si>
    <t>DB IV des Kunden</t>
  </si>
  <si>
    <t>variable Vertragseinzelkosten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</si>
</sst>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057525" y="64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3990975" y="64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3524250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4924425" y="64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5391150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5857875" y="64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5857875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0</xdr:rowOff>
    </xdr:from>
    <xdr:to>
      <xdr:col>5</xdr:col>
      <xdr:colOff>0</xdr:colOff>
      <xdr:row>14</xdr:row>
      <xdr:rowOff>85725</xdr:rowOff>
    </xdr:to>
    <xdr:sp>
      <xdr:nvSpPr>
        <xdr:cNvPr id="9" name="AutoShape 9"/>
        <xdr:cNvSpPr>
          <a:spLocks/>
        </xdr:cNvSpPr>
      </xdr:nvSpPr>
      <xdr:spPr>
        <a:xfrm rot="16200000" flipH="1">
          <a:off x="3752850" y="2105025"/>
          <a:ext cx="238125" cy="247650"/>
        </a:xfrm>
        <a:prstGeom prst="bentConnector3">
          <a:avLst>
            <a:gd name="adj1" fmla="val 99995"/>
            <a:gd name="adj2" fmla="val 816000"/>
            <a:gd name="adj3" fmla="val -1361537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238125</xdr:colOff>
      <xdr:row>14</xdr:row>
      <xdr:rowOff>76200</xdr:rowOff>
    </xdr:to>
    <xdr:sp>
      <xdr:nvSpPr>
        <xdr:cNvPr id="10" name="AutoShape 10"/>
        <xdr:cNvSpPr>
          <a:spLocks/>
        </xdr:cNvSpPr>
      </xdr:nvSpPr>
      <xdr:spPr>
        <a:xfrm rot="5400000">
          <a:off x="5391150" y="2105025"/>
          <a:ext cx="238125" cy="238125"/>
        </a:xfrm>
        <a:prstGeom prst="bentConnector3">
          <a:avLst>
            <a:gd name="adj1" fmla="val 99995"/>
            <a:gd name="adj2" fmla="val -816000"/>
            <a:gd name="adj3" fmla="val -2204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6791325" y="64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7724775" y="64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>
          <a:off x="7258050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7724775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8658225" y="64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9124950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238125</xdr:colOff>
      <xdr:row>14</xdr:row>
      <xdr:rowOff>76200</xdr:rowOff>
    </xdr:to>
    <xdr:sp>
      <xdr:nvSpPr>
        <xdr:cNvPr id="17" name="AutoShape 17"/>
        <xdr:cNvSpPr>
          <a:spLocks/>
        </xdr:cNvSpPr>
      </xdr:nvSpPr>
      <xdr:spPr>
        <a:xfrm rot="5400000">
          <a:off x="9124950" y="2105025"/>
          <a:ext cx="238125" cy="238125"/>
        </a:xfrm>
        <a:prstGeom prst="bentConnector3">
          <a:avLst>
            <a:gd name="adj1" fmla="val 103995"/>
            <a:gd name="adj2" fmla="val -816000"/>
            <a:gd name="adj3" fmla="val -3772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13</xdr:row>
      <xdr:rowOff>0</xdr:rowOff>
    </xdr:from>
    <xdr:to>
      <xdr:col>13</xdr:col>
      <xdr:colOff>0</xdr:colOff>
      <xdr:row>14</xdr:row>
      <xdr:rowOff>76200</xdr:rowOff>
    </xdr:to>
    <xdr:sp>
      <xdr:nvSpPr>
        <xdr:cNvPr id="18" name="AutoShape 18"/>
        <xdr:cNvSpPr>
          <a:spLocks/>
        </xdr:cNvSpPr>
      </xdr:nvSpPr>
      <xdr:spPr>
        <a:xfrm rot="16200000" flipH="1">
          <a:off x="7486650" y="2105025"/>
          <a:ext cx="238125" cy="238125"/>
        </a:xfrm>
        <a:prstGeom prst="bentConnector3">
          <a:avLst>
            <a:gd name="adj1" fmla="val 99995"/>
            <a:gd name="adj2" fmla="val 816000"/>
            <a:gd name="adj3" fmla="val -2984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4457700" y="2428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5391150" y="2428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2428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9124950" y="24288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4924425" y="3076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5391150" y="3076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8658225" y="3076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9124950" y="3076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23</xdr:row>
      <xdr:rowOff>9525</xdr:rowOff>
    </xdr:from>
    <xdr:to>
      <xdr:col>7</xdr:col>
      <xdr:colOff>466725</xdr:colOff>
      <xdr:row>24</xdr:row>
      <xdr:rowOff>85725</xdr:rowOff>
    </xdr:to>
    <xdr:sp>
      <xdr:nvSpPr>
        <xdr:cNvPr id="27" name="AutoShape 27"/>
        <xdr:cNvSpPr>
          <a:spLocks/>
        </xdr:cNvSpPr>
      </xdr:nvSpPr>
      <xdr:spPr>
        <a:xfrm>
          <a:off x="5162550" y="3733800"/>
          <a:ext cx="228600" cy="238125"/>
        </a:xfrm>
        <a:prstGeom prst="bentConnector3">
          <a:avLst>
            <a:gd name="adj1" fmla="val 0"/>
            <a:gd name="adj2" fmla="val -819999"/>
            <a:gd name="adj3" fmla="val -1103569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247650</xdr:colOff>
      <xdr:row>24</xdr:row>
      <xdr:rowOff>76200</xdr:rowOff>
    </xdr:to>
    <xdr:sp>
      <xdr:nvSpPr>
        <xdr:cNvPr id="28" name="AutoShape 28"/>
        <xdr:cNvSpPr>
          <a:spLocks/>
        </xdr:cNvSpPr>
      </xdr:nvSpPr>
      <xdr:spPr>
        <a:xfrm rot="10800000" flipV="1">
          <a:off x="6791325" y="3724275"/>
          <a:ext cx="2114550" cy="238125"/>
        </a:xfrm>
        <a:prstGeom prst="bentConnector3">
          <a:avLst>
            <a:gd name="adj1" fmla="val 0"/>
            <a:gd name="adj2" fmla="val 1496000"/>
            <a:gd name="adj3" fmla="val -403152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28</xdr:row>
      <xdr:rowOff>0</xdr:rowOff>
    </xdr:to>
    <xdr:sp>
      <xdr:nvSpPr>
        <xdr:cNvPr id="29" name="Line 29"/>
        <xdr:cNvSpPr>
          <a:spLocks/>
        </xdr:cNvSpPr>
      </xdr:nvSpPr>
      <xdr:spPr>
        <a:xfrm>
          <a:off x="5857875" y="4048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28</xdr:row>
      <xdr:rowOff>0</xdr:rowOff>
    </xdr:to>
    <xdr:sp>
      <xdr:nvSpPr>
        <xdr:cNvPr id="30" name="Line 30"/>
        <xdr:cNvSpPr>
          <a:spLocks/>
        </xdr:cNvSpPr>
      </xdr:nvSpPr>
      <xdr:spPr>
        <a:xfrm>
          <a:off x="6791325" y="4048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32</xdr:row>
      <xdr:rowOff>0</xdr:rowOff>
    </xdr:to>
    <xdr:sp>
      <xdr:nvSpPr>
        <xdr:cNvPr id="31" name="Line 31"/>
        <xdr:cNvSpPr>
          <a:spLocks/>
        </xdr:cNvSpPr>
      </xdr:nvSpPr>
      <xdr:spPr>
        <a:xfrm>
          <a:off x="6324600" y="4695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0</xdr:colOff>
      <xdr:row>32</xdr:row>
      <xdr:rowOff>0</xdr:rowOff>
    </xdr:to>
    <xdr:sp>
      <xdr:nvSpPr>
        <xdr:cNvPr id="32" name="Line 32"/>
        <xdr:cNvSpPr>
          <a:spLocks/>
        </xdr:cNvSpPr>
      </xdr:nvSpPr>
      <xdr:spPr>
        <a:xfrm>
          <a:off x="6791325" y="46958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>
          <a:off x="9591675" y="6477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12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1457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00390625" style="0" bestFit="1" customWidth="1"/>
    <col min="2" max="2" width="36.8515625" style="0" customWidth="1"/>
    <col min="3" max="17" width="7.00390625" style="0" customWidth="1"/>
    <col min="18" max="18" width="2.140625" style="0" customWidth="1"/>
  </cols>
  <sheetData>
    <row r="1" spans="3:17" ht="12.75">
      <c r="C1" s="5" t="s">
        <v>9</v>
      </c>
      <c r="D1" s="6"/>
      <c r="E1" s="6"/>
      <c r="F1" s="6"/>
      <c r="G1" s="6"/>
      <c r="H1" s="6"/>
      <c r="I1" s="7"/>
      <c r="K1" s="5" t="s">
        <v>10</v>
      </c>
      <c r="L1" s="6"/>
      <c r="M1" s="6"/>
      <c r="N1" s="6"/>
      <c r="O1" s="6"/>
      <c r="P1" s="6"/>
      <c r="Q1" s="7"/>
    </row>
    <row r="2" spans="3:17" ht="12.75">
      <c r="C2" s="5" t="s">
        <v>11</v>
      </c>
      <c r="D2" s="6"/>
      <c r="E2" s="7"/>
      <c r="F2" s="1"/>
      <c r="G2" s="5" t="s">
        <v>12</v>
      </c>
      <c r="H2" s="6"/>
      <c r="I2" s="7"/>
      <c r="K2" s="5" t="s">
        <v>13</v>
      </c>
      <c r="L2" s="6"/>
      <c r="M2" s="7"/>
      <c r="N2" s="1"/>
      <c r="O2" s="5" t="s">
        <v>14</v>
      </c>
      <c r="P2" s="6"/>
      <c r="Q2" s="7"/>
    </row>
    <row r="4" spans="2:16" ht="12.75">
      <c r="B4" t="s">
        <v>15</v>
      </c>
      <c r="C4" s="5">
        <v>2000</v>
      </c>
      <c r="D4" s="7"/>
      <c r="G4" s="5">
        <v>2300</v>
      </c>
      <c r="H4" s="7"/>
      <c r="K4" s="5">
        <v>3000</v>
      </c>
      <c r="L4" s="7"/>
      <c r="O4" s="5">
        <v>3150</v>
      </c>
      <c r="P4" s="7"/>
    </row>
    <row r="5" spans="1:17" ht="12.75">
      <c r="A5" s="4" t="s">
        <v>8</v>
      </c>
      <c r="B5" t="s">
        <v>7</v>
      </c>
      <c r="E5" s="3">
        <v>1000</v>
      </c>
      <c r="I5" s="3">
        <v>1200</v>
      </c>
      <c r="M5" s="3">
        <v>1750</v>
      </c>
      <c r="Q5" s="3">
        <v>500</v>
      </c>
    </row>
    <row r="7" spans="1:15" ht="12.75">
      <c r="A7" s="2" t="s">
        <v>0</v>
      </c>
      <c r="B7" t="s">
        <v>24</v>
      </c>
      <c r="C7" s="3">
        <f>1100/2000*C4</f>
        <v>1100</v>
      </c>
      <c r="G7" s="3">
        <f>1875/2300*G4</f>
        <v>1875</v>
      </c>
      <c r="K7" s="3">
        <f>2250/3000*K4</f>
        <v>2250</v>
      </c>
      <c r="O7" s="3">
        <f>600/3150*O4</f>
        <v>600</v>
      </c>
    </row>
    <row r="9" spans="1:17" ht="12.75">
      <c r="A9" t="s">
        <v>1</v>
      </c>
      <c r="B9" t="s">
        <v>16</v>
      </c>
      <c r="D9" s="5">
        <f>C4+E5-C7</f>
        <v>1900</v>
      </c>
      <c r="E9" s="7"/>
      <c r="H9" s="5">
        <f>G4+I5-G7</f>
        <v>1625</v>
      </c>
      <c r="I9" s="7"/>
      <c r="L9" s="5">
        <f>K4+M5-K7</f>
        <v>2500</v>
      </c>
      <c r="M9" s="7"/>
      <c r="P9" s="5">
        <f>O4+Q5-O7</f>
        <v>3050</v>
      </c>
      <c r="Q9" s="7"/>
    </row>
    <row r="11" spans="1:16" ht="12.75">
      <c r="A11" s="2" t="s">
        <v>0</v>
      </c>
      <c r="B11" t="s">
        <v>17</v>
      </c>
      <c r="D11" s="3">
        <f>IF(C4&gt;0,150,0)</f>
        <v>150</v>
      </c>
      <c r="H11" s="3">
        <f>IF(G4&gt;0,175,0)</f>
        <v>175</v>
      </c>
      <c r="L11" s="3">
        <f>IF(K4&gt;0,375,0)</f>
        <v>375</v>
      </c>
      <c r="P11" s="3">
        <f>IF(O4&gt;0,100,0)</f>
        <v>100</v>
      </c>
    </row>
    <row r="13" spans="1:17" ht="12.75">
      <c r="A13" t="s">
        <v>1</v>
      </c>
      <c r="B13" t="s">
        <v>18</v>
      </c>
      <c r="E13" s="3">
        <f>D9-D11</f>
        <v>1750</v>
      </c>
      <c r="I13" s="3">
        <f>H9-H11</f>
        <v>1450</v>
      </c>
      <c r="M13" s="3">
        <f>L9-L11</f>
        <v>2125</v>
      </c>
      <c r="Q13" s="3">
        <f>P9-P11</f>
        <v>2950</v>
      </c>
    </row>
    <row r="15" spans="2:16" ht="12.75">
      <c r="B15" t="s">
        <v>19</v>
      </c>
      <c r="F15" s="5">
        <f>E13+I13</f>
        <v>3200</v>
      </c>
      <c r="G15" s="6"/>
      <c r="H15" s="7"/>
      <c r="N15" s="5">
        <f>M13+Q13</f>
        <v>5075</v>
      </c>
      <c r="O15" s="6"/>
      <c r="P15" s="7"/>
    </row>
    <row r="17" spans="1:14" ht="12.75">
      <c r="A17" s="2" t="s">
        <v>0</v>
      </c>
      <c r="B17" t="s">
        <v>20</v>
      </c>
      <c r="F17" s="3">
        <f>1400/(2000+2300)*(C4+G4)</f>
        <v>1400</v>
      </c>
      <c r="N17" s="3">
        <f>1600/(3000+3150)*(K4+O4)</f>
        <v>1600.0000000000002</v>
      </c>
    </row>
    <row r="19" spans="1:16" ht="12.75">
      <c r="A19" t="s">
        <v>1</v>
      </c>
      <c r="B19" t="s">
        <v>21</v>
      </c>
      <c r="G19" s="5">
        <f>F15-F17</f>
        <v>1800</v>
      </c>
      <c r="H19" s="7"/>
      <c r="O19" s="5">
        <f>N15-N17</f>
        <v>3475</v>
      </c>
      <c r="P19" s="7"/>
    </row>
    <row r="21" spans="1:15" ht="12.75">
      <c r="A21" s="2" t="s">
        <v>0</v>
      </c>
      <c r="B21" t="s">
        <v>22</v>
      </c>
      <c r="G21" s="3">
        <f>IF(C4+G4&gt;0,750,0)</f>
        <v>750</v>
      </c>
      <c r="O21" s="3">
        <f>IF(K4+O4&gt;0,1500,0)</f>
        <v>1500</v>
      </c>
    </row>
    <row r="23" spans="1:16" ht="12.75">
      <c r="A23" t="s">
        <v>1</v>
      </c>
      <c r="B23" t="s">
        <v>23</v>
      </c>
      <c r="H23" s="3">
        <f>G19-G21</f>
        <v>1050</v>
      </c>
      <c r="P23" s="3">
        <f>O19-O21</f>
        <v>1975</v>
      </c>
    </row>
    <row r="25" spans="2:11" ht="12.75">
      <c r="B25" t="s">
        <v>3</v>
      </c>
      <c r="I25" s="5">
        <f>H23+P23</f>
        <v>3025</v>
      </c>
      <c r="J25" s="6"/>
      <c r="K25" s="7"/>
    </row>
    <row r="27" spans="1:9" ht="12.75">
      <c r="A27" s="2" t="s">
        <v>0</v>
      </c>
      <c r="B27" t="s">
        <v>4</v>
      </c>
      <c r="I27" s="3">
        <f>425/(2000+2300+3000+3150)*(C4+G4+K4+O4)</f>
        <v>424.99999999999994</v>
      </c>
    </row>
    <row r="29" spans="1:11" ht="12.75">
      <c r="A29" t="s">
        <v>1</v>
      </c>
      <c r="B29" t="s">
        <v>5</v>
      </c>
      <c r="J29" s="5">
        <f>I25-I27</f>
        <v>2600</v>
      </c>
      <c r="K29" s="7"/>
    </row>
    <row r="31" spans="1:10" ht="12.75">
      <c r="A31" s="2" t="s">
        <v>0</v>
      </c>
      <c r="B31" t="s">
        <v>6</v>
      </c>
      <c r="J31" s="3">
        <f>IF(C4+G4+K4+O4&gt;0,2153,0)</f>
        <v>2153</v>
      </c>
    </row>
    <row r="33" spans="1:11" ht="12.75">
      <c r="A33" t="s">
        <v>1</v>
      </c>
      <c r="B33" t="s">
        <v>2</v>
      </c>
      <c r="K33" s="3">
        <f>J29-J31</f>
        <v>447</v>
      </c>
    </row>
  </sheetData>
  <mergeCells count="20">
    <mergeCell ref="I25:K25"/>
    <mergeCell ref="J29:K29"/>
    <mergeCell ref="F15:H15"/>
    <mergeCell ref="N15:P15"/>
    <mergeCell ref="G19:H19"/>
    <mergeCell ref="O19:P19"/>
    <mergeCell ref="D9:E9"/>
    <mergeCell ref="H9:I9"/>
    <mergeCell ref="L9:M9"/>
    <mergeCell ref="P9:Q9"/>
    <mergeCell ref="C4:D4"/>
    <mergeCell ref="G4:H4"/>
    <mergeCell ref="K4:L4"/>
    <mergeCell ref="O4:P4"/>
    <mergeCell ref="C1:I1"/>
    <mergeCell ref="K1:Q1"/>
    <mergeCell ref="C2:E2"/>
    <mergeCell ref="G2:I2"/>
    <mergeCell ref="K2:M2"/>
    <mergeCell ref="O2:Q2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2"/>
  <headerFooter alignWithMargins="0">
    <oddHeader>&amp;C&amp;"Arial,Fett"&amp;12Kundenorientierte mehrstufige Deckungsbeitragsrechnung des Versicherungsunternehmens als relative Einzelkostenrechnung</oddHeader>
    <oddFooter>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2008-07-09T12:45:30Z</cp:lastPrinted>
  <dcterms:created xsi:type="dcterms:W3CDTF">2004-01-19T18:53:07Z</dcterms:created>
  <dcterms:modified xsi:type="dcterms:W3CDTF">2008-07-09T12:46:19Z</dcterms:modified>
  <cp:category/>
  <cp:version/>
  <cp:contentType/>
  <cp:contentStatus/>
</cp:coreProperties>
</file>