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375" windowWidth="18555" windowHeight="12270"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Prof. Dr. Klaus Gach</author>
  </authors>
  <commentList>
    <comment ref="B1" authorId="0">
      <text>
        <r>
          <rPr>
            <b/>
            <sz val="8"/>
            <rFont val="Tahoma"/>
            <family val="0"/>
          </rPr>
          <t xml:space="preserve">Prof. Dr. Klaus Gach:
</t>
        </r>
        <r>
          <rPr>
            <sz val="8"/>
            <rFont val="Tahoma"/>
            <family val="0"/>
          </rPr>
          <t xml:space="preserve">
Die Tabelle ist ausgelegt für eine Investitionsdauer von maximal 47.
Wenn dies nicht ausreicht, muss die Tabelle erweitert werden. Die Formel in A56 kann nach unten kopiert werden, muss aber manuell angepasst werden. Die Formel in C56 ist kopierfähig; vor dem Kopieren ist Spalte C einzublenden. In dieser Spalte werden die Barwerte errechnet und in A4 summiert. Der Summierungsbereich in A4 muss an die neue Investitionsdauer angepasst werden.</t>
        </r>
      </text>
    </comment>
  </commentList>
</comments>
</file>

<file path=xl/sharedStrings.xml><?xml version="1.0" encoding="utf-8"?>
<sst xmlns="http://schemas.openxmlformats.org/spreadsheetml/2006/main" count="10" uniqueCount="10">
  <si>
    <t>Investitionsdauer</t>
  </si>
  <si>
    <t>Anschaffungsausgabe</t>
  </si>
  <si>
    <t>Kalkulationszinsfuß</t>
  </si>
  <si>
    <t>Zeitpunkt</t>
  </si>
  <si>
    <t>Barwert</t>
  </si>
  <si>
    <t>Kapitalwert</t>
  </si>
  <si>
    <t>Annuität</t>
  </si>
  <si>
    <t>Einzahlungsüberschuss</t>
  </si>
  <si>
    <t>Barwert der Einzahlungen</t>
  </si>
  <si>
    <t>Interner Zinsfuß (interne Rendite, Effektivzins)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</si>
</sst>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6">
    <font>
      <sz val="10"/>
      <name val="Arial"/>
      <family val="0"/>
    </font>
    <font>
      <sz val="8"/>
      <name val="Arial"/>
      <family val="0"/>
    </font>
    <font>
      <sz val="8"/>
      <name val="Tahoma"/>
      <family val="0"/>
    </font>
    <font>
      <b/>
      <sz val="8"/>
      <name val="Tahoma"/>
      <family val="0"/>
    </font>
    <font>
      <i/>
      <sz val="10"/>
      <name val="Arial"/>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
    <xf numFmtId="0" fontId="0" fillId="0" borderId="0" xfId="0" applyAlignment="1">
      <alignment/>
    </xf>
    <xf numFmtId="0" fontId="0" fillId="0" borderId="0" xfId="0" applyAlignment="1">
      <alignment horizontal="right"/>
    </xf>
    <xf numFmtId="4" fontId="0" fillId="0" borderId="0" xfId="0" applyNumberFormat="1" applyAlignment="1">
      <alignment/>
    </xf>
    <xf numFmtId="10" fontId="0" fillId="0" borderId="0" xfId="17" applyNumberFormat="1" applyAlignment="1">
      <alignment/>
    </xf>
    <xf numFmtId="0" fontId="4" fillId="0" borderId="0" xfId="0" applyFont="1" applyAlignment="1">
      <alignment/>
    </xf>
    <xf numFmtId="4" fontId="4" fillId="0" borderId="0" xfId="0" applyNumberFormat="1" applyFont="1" applyAlignment="1">
      <alignment/>
    </xf>
    <xf numFmtId="10" fontId="4" fillId="0" borderId="0" xfId="0" applyNumberFormat="1"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C56"/>
  <sheetViews>
    <sheetView tabSelected="1" workbookViewId="0" topLeftCell="A1">
      <selection activeCell="A1" sqref="A1"/>
    </sheetView>
  </sheetViews>
  <sheetFormatPr defaultColWidth="11.421875" defaultRowHeight="12.75"/>
  <cols>
    <col min="2" max="2" width="22.421875" style="0" customWidth="1"/>
    <col min="3" max="3" width="0" style="0" hidden="1" customWidth="1"/>
  </cols>
  <sheetData>
    <row r="1" spans="1:2" ht="12.75">
      <c r="A1" s="4">
        <v>2</v>
      </c>
      <c r="B1" t="s">
        <v>0</v>
      </c>
    </row>
    <row r="2" spans="1:2" ht="12.75">
      <c r="A2" s="5">
        <v>200</v>
      </c>
      <c r="B2" t="s">
        <v>1</v>
      </c>
    </row>
    <row r="3" spans="1:2" ht="12.75">
      <c r="A3" s="6">
        <v>0.1</v>
      </c>
      <c r="B3" t="s">
        <v>2</v>
      </c>
    </row>
    <row r="4" spans="1:2" ht="12.75">
      <c r="A4" s="2">
        <f>SUM(C10:C56)</f>
        <v>227.199173553719</v>
      </c>
      <c r="B4" t="s">
        <v>8</v>
      </c>
    </row>
    <row r="5" spans="1:2" ht="12.75">
      <c r="A5" s="2">
        <f>A4-A2</f>
        <v>27.199173553718992</v>
      </c>
      <c r="B5" t="s">
        <v>5</v>
      </c>
    </row>
    <row r="6" spans="1:2" ht="12.75">
      <c r="A6" s="3">
        <f>IF((A5)^2&lt;=0.0001,A3,"")</f>
      </c>
      <c r="B6" t="s">
        <v>9</v>
      </c>
    </row>
    <row r="7" spans="1:2" ht="12.75">
      <c r="A7" s="2">
        <f>A5*A3*(1+A3)^(A1)/((1+A3)^(A1)-1)</f>
        <v>15.671904761904745</v>
      </c>
      <c r="B7" t="s">
        <v>6</v>
      </c>
    </row>
    <row r="9" spans="1:3" ht="12.75">
      <c r="A9" s="1" t="s">
        <v>3</v>
      </c>
      <c r="B9" s="1" t="s">
        <v>7</v>
      </c>
      <c r="C9" s="1" t="s">
        <v>4</v>
      </c>
    </row>
    <row r="10" spans="1:3" ht="12.75">
      <c r="A10">
        <v>1</v>
      </c>
      <c r="B10" s="5">
        <v>130.91</v>
      </c>
      <c r="C10">
        <f>IF(ISNUMBER(A10)=TRUE,B10/(1+$A$3)^(A10),"")</f>
        <v>119.0090909090909</v>
      </c>
    </row>
    <row r="11" spans="1:3" ht="12.75">
      <c r="A11">
        <f>IF($A$1&gt;=2,2,"")</f>
        <v>2</v>
      </c>
      <c r="B11" s="5">
        <v>130.91</v>
      </c>
      <c r="C11">
        <f>IF(ISNUMBER(A11)=TRUE,B11/(1+$A$3)^(A11),"")</f>
        <v>108.19008264462808</v>
      </c>
    </row>
    <row r="12" spans="1:3" ht="12.75">
      <c r="A12">
        <f>IF($A$1&gt;=3,3,"")</f>
      </c>
      <c r="B12" s="5"/>
      <c r="C12">
        <f>IF(ISNUMBER(A12)=TRUE,B12/(1+$A$3)^(A12),"")</f>
      </c>
    </row>
    <row r="13" spans="1:3" ht="12.75">
      <c r="A13">
        <f>IF($A$1&gt;=4,4,"")</f>
      </c>
      <c r="B13" s="5"/>
      <c r="C13">
        <f aca="true" t="shared" si="0" ref="C13:C56">IF(ISNUMBER(A13)=TRUE,B13/(1+$A$3)^(A13),"")</f>
      </c>
    </row>
    <row r="14" spans="1:3" ht="12.75">
      <c r="A14">
        <f>IF($A$1&gt;=5,5,"")</f>
      </c>
      <c r="B14" s="5"/>
      <c r="C14">
        <f t="shared" si="0"/>
      </c>
    </row>
    <row r="15" spans="1:3" ht="12.75">
      <c r="A15">
        <f>IF($A$1&gt;=6,6,"")</f>
      </c>
      <c r="B15" s="5"/>
      <c r="C15">
        <f t="shared" si="0"/>
      </c>
    </row>
    <row r="16" spans="1:3" ht="12.75">
      <c r="A16">
        <f>IF($A$1&gt;=7,7,"")</f>
      </c>
      <c r="B16" s="5"/>
      <c r="C16">
        <f t="shared" si="0"/>
      </c>
    </row>
    <row r="17" spans="1:3" ht="12.75">
      <c r="A17">
        <f>IF($A$1&gt;=8,8,"")</f>
      </c>
      <c r="B17" s="5"/>
      <c r="C17">
        <f t="shared" si="0"/>
      </c>
    </row>
    <row r="18" spans="1:3" ht="12.75">
      <c r="A18">
        <f>IF($A$1&gt;=9,9,"")</f>
      </c>
      <c r="B18" s="5"/>
      <c r="C18">
        <f t="shared" si="0"/>
      </c>
    </row>
    <row r="19" spans="1:3" ht="12.75">
      <c r="A19">
        <f>IF($A$1&gt;=10,10,"")</f>
      </c>
      <c r="B19" s="5"/>
      <c r="C19">
        <f t="shared" si="0"/>
      </c>
    </row>
    <row r="20" spans="1:3" ht="12.75">
      <c r="A20">
        <f>IF($A$1&gt;=11,11,"")</f>
      </c>
      <c r="B20" s="5"/>
      <c r="C20">
        <f t="shared" si="0"/>
      </c>
    </row>
    <row r="21" spans="1:3" ht="12.75">
      <c r="A21">
        <f>IF($A$1&gt;=12,12,"")</f>
      </c>
      <c r="B21" s="5"/>
      <c r="C21">
        <f t="shared" si="0"/>
      </c>
    </row>
    <row r="22" spans="1:3" ht="12.75">
      <c r="A22">
        <f>IF($A$1&gt;=13,13,"")</f>
      </c>
      <c r="B22" s="5"/>
      <c r="C22">
        <f t="shared" si="0"/>
      </c>
    </row>
    <row r="23" spans="1:3" ht="12.75">
      <c r="A23">
        <f>IF($A$1&gt;=14,14,"")</f>
      </c>
      <c r="B23" s="5"/>
      <c r="C23">
        <f t="shared" si="0"/>
      </c>
    </row>
    <row r="24" spans="1:3" ht="12.75">
      <c r="A24">
        <f>IF($A$1&gt;=15,15,"")</f>
      </c>
      <c r="B24" s="5"/>
      <c r="C24">
        <f t="shared" si="0"/>
      </c>
    </row>
    <row r="25" spans="1:3" ht="12.75">
      <c r="A25">
        <f>IF($A$1&gt;=16,16,"")</f>
      </c>
      <c r="B25" s="5"/>
      <c r="C25">
        <f t="shared" si="0"/>
      </c>
    </row>
    <row r="26" spans="1:3" ht="12.75">
      <c r="A26">
        <f>IF($A$1&gt;=17,17,"")</f>
      </c>
      <c r="B26" s="5"/>
      <c r="C26">
        <f t="shared" si="0"/>
      </c>
    </row>
    <row r="27" spans="1:3" ht="12.75">
      <c r="A27">
        <f>IF($A$1&gt;=18,18,"")</f>
      </c>
      <c r="B27" s="5"/>
      <c r="C27">
        <f t="shared" si="0"/>
      </c>
    </row>
    <row r="28" spans="1:3" ht="12.75">
      <c r="A28">
        <f>IF($A$1&gt;=19,19,"")</f>
      </c>
      <c r="B28" s="5"/>
      <c r="C28">
        <f t="shared" si="0"/>
      </c>
    </row>
    <row r="29" spans="1:3" ht="12.75">
      <c r="A29">
        <f>IF($A$1&gt;=20,20,"")</f>
      </c>
      <c r="B29" s="5"/>
      <c r="C29">
        <f t="shared" si="0"/>
      </c>
    </row>
    <row r="30" spans="1:3" ht="12.75">
      <c r="A30">
        <f>IF($A$1&gt;=21,21,"")</f>
      </c>
      <c r="B30" s="5"/>
      <c r="C30">
        <f t="shared" si="0"/>
      </c>
    </row>
    <row r="31" spans="1:3" ht="12.75">
      <c r="A31">
        <f>IF($A$1&gt;=22,22,"")</f>
      </c>
      <c r="B31" s="5"/>
      <c r="C31">
        <f t="shared" si="0"/>
      </c>
    </row>
    <row r="32" spans="1:3" ht="12.75">
      <c r="A32">
        <f>IF($A$1&gt;=23,23,"")</f>
      </c>
      <c r="B32" s="5"/>
      <c r="C32">
        <f t="shared" si="0"/>
      </c>
    </row>
    <row r="33" spans="1:3" ht="12.75">
      <c r="A33">
        <f>IF($A$1&gt;=24,24,"")</f>
      </c>
      <c r="B33" s="5"/>
      <c r="C33">
        <f t="shared" si="0"/>
      </c>
    </row>
    <row r="34" spans="1:3" ht="12.75">
      <c r="A34">
        <f>IF($A$1&gt;=25,25,"")</f>
      </c>
      <c r="B34" s="5"/>
      <c r="C34">
        <f t="shared" si="0"/>
      </c>
    </row>
    <row r="35" spans="1:3" ht="12.75">
      <c r="A35">
        <f>IF($A$1&gt;=26,26,"")</f>
      </c>
      <c r="B35" s="5"/>
      <c r="C35">
        <f t="shared" si="0"/>
      </c>
    </row>
    <row r="36" spans="1:3" ht="12.75">
      <c r="A36">
        <f>IF($A$1&gt;=27,27,"")</f>
      </c>
      <c r="B36" s="5"/>
      <c r="C36">
        <f t="shared" si="0"/>
      </c>
    </row>
    <row r="37" spans="1:3" ht="12.75">
      <c r="A37">
        <f>IF($A$1&gt;=28,28,"")</f>
      </c>
      <c r="B37" s="5"/>
      <c r="C37">
        <f t="shared" si="0"/>
      </c>
    </row>
    <row r="38" spans="1:3" ht="12.75">
      <c r="A38">
        <f>IF($A$1&gt;=29,29,"")</f>
      </c>
      <c r="B38" s="5"/>
      <c r="C38">
        <f t="shared" si="0"/>
      </c>
    </row>
    <row r="39" spans="1:3" ht="12.75">
      <c r="A39">
        <f>IF($A$1&gt;=30,30,"")</f>
      </c>
      <c r="B39" s="5"/>
      <c r="C39">
        <f t="shared" si="0"/>
      </c>
    </row>
    <row r="40" spans="1:3" ht="12.75">
      <c r="A40">
        <f>IF($A$1&gt;=31,31,"")</f>
      </c>
      <c r="B40" s="5"/>
      <c r="C40">
        <f t="shared" si="0"/>
      </c>
    </row>
    <row r="41" spans="1:3" ht="12.75">
      <c r="A41">
        <f>IF($A$1&gt;=32,32,"")</f>
      </c>
      <c r="B41" s="5"/>
      <c r="C41">
        <f t="shared" si="0"/>
      </c>
    </row>
    <row r="42" spans="1:3" ht="12.75">
      <c r="A42">
        <f>IF($A$1&gt;=33,33,"")</f>
      </c>
      <c r="B42" s="5"/>
      <c r="C42">
        <f t="shared" si="0"/>
      </c>
    </row>
    <row r="43" spans="1:3" ht="12.75">
      <c r="A43">
        <f>IF($A$1&gt;=34,34,"")</f>
      </c>
      <c r="B43" s="5"/>
      <c r="C43">
        <f t="shared" si="0"/>
      </c>
    </row>
    <row r="44" spans="1:3" ht="12.75">
      <c r="A44">
        <f>IF($A$1&gt;=35,35,"")</f>
      </c>
      <c r="B44" s="5"/>
      <c r="C44">
        <f t="shared" si="0"/>
      </c>
    </row>
    <row r="45" spans="1:3" ht="12.75">
      <c r="A45">
        <f>IF($A$1&gt;=36,36,"")</f>
      </c>
      <c r="B45" s="5"/>
      <c r="C45">
        <f t="shared" si="0"/>
      </c>
    </row>
    <row r="46" spans="1:3" ht="12.75">
      <c r="A46">
        <f>IF($A$1&gt;=37,37,"")</f>
      </c>
      <c r="B46" s="5"/>
      <c r="C46">
        <f t="shared" si="0"/>
      </c>
    </row>
    <row r="47" spans="1:3" ht="12.75">
      <c r="A47">
        <f>IF($A$1&gt;=38,38,"")</f>
      </c>
      <c r="B47" s="5"/>
      <c r="C47">
        <f t="shared" si="0"/>
      </c>
    </row>
    <row r="48" spans="1:3" ht="12.75">
      <c r="A48">
        <f>IF($A$1&gt;=39,39,"")</f>
      </c>
      <c r="B48" s="5"/>
      <c r="C48">
        <f t="shared" si="0"/>
      </c>
    </row>
    <row r="49" spans="1:3" ht="12.75">
      <c r="A49">
        <f>IF($A$1&gt;=40,40,"")</f>
      </c>
      <c r="B49" s="5"/>
      <c r="C49">
        <f t="shared" si="0"/>
      </c>
    </row>
    <row r="50" spans="1:3" ht="12.75">
      <c r="A50">
        <f>IF($A$1&gt;=41,41,"")</f>
      </c>
      <c r="B50" s="5"/>
      <c r="C50">
        <f t="shared" si="0"/>
      </c>
    </row>
    <row r="51" spans="1:3" ht="12.75">
      <c r="A51">
        <f>IF($A$1&gt;=42,42,"")</f>
      </c>
      <c r="B51" s="5"/>
      <c r="C51">
        <f t="shared" si="0"/>
      </c>
    </row>
    <row r="52" spans="1:3" ht="12.75">
      <c r="A52">
        <f>IF($A$1&gt;=43,43,"")</f>
      </c>
      <c r="B52" s="5"/>
      <c r="C52">
        <f t="shared" si="0"/>
      </c>
    </row>
    <row r="53" spans="1:3" ht="12.75">
      <c r="A53">
        <f>IF($A$1&gt;=44,44,"")</f>
      </c>
      <c r="B53" s="5"/>
      <c r="C53">
        <f t="shared" si="0"/>
      </c>
    </row>
    <row r="54" spans="1:3" ht="12.75">
      <c r="A54">
        <f>IF($A$1&gt;=45,45,"")</f>
      </c>
      <c r="B54" s="5"/>
      <c r="C54">
        <f t="shared" si="0"/>
      </c>
    </row>
    <row r="55" spans="1:3" ht="12.75">
      <c r="A55">
        <f>IF($A$1&gt;=46,46,"")</f>
      </c>
      <c r="B55" s="5"/>
      <c r="C55">
        <f t="shared" si="0"/>
      </c>
    </row>
    <row r="56" spans="1:3" ht="12.75">
      <c r="A56">
        <f>IF($A$1&gt;=47,47,"")</f>
      </c>
      <c r="B56" s="5"/>
      <c r="C56">
        <f t="shared" si="0"/>
      </c>
    </row>
  </sheetData>
  <printOptions/>
  <pageMargins left="0.75" right="0.75" top="1" bottom="1" header="0.4921259845" footer="0.4921259845"/>
  <pageSetup horizontalDpi="600" verticalDpi="600" orientation="portrait" paperSize="9" r:id="rId3"/>
  <headerFooter alignWithMargins="0">
    <oddHeader>&amp;C&amp;"Arial,Fett"&amp;12Angewandte Methoden der Investitinsrechnung</oddHeader>
    <oddFooter>&amp;R&amp;6&amp;F</oddFooter>
  </headerFooter>
  <legacyDrawing r:id="rId2"/>
</worksheet>
</file>

<file path=xl/worksheets/sheet2.xml><?xml version="1.0" encoding="utf-8"?>
<worksheet xmlns="http://schemas.openxmlformats.org/spreadsheetml/2006/main" xmlns:r="http://schemas.openxmlformats.org/officeDocument/2006/relationships">
  <sheetPr codeName="Tabelle2"/>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Angewandte Methoden der Investitionsrechnung</dc:title>
  <dc:subject>Wirtschaftlichkeitsrechnung</dc:subject>
  <dc:creator>Prof. Dr. Klaus Gach</dc:creator>
  <cp:keywords>Kapitalwert, interner Zinsfuß, interne Rendite, Effektivverzinsung, Annuität</cp:keywords>
  <dc:description/>
  <cp:lastModifiedBy>Prof. Dr. Klaus Gach</cp:lastModifiedBy>
  <cp:lastPrinted>2014-02-03T16:16:34Z</cp:lastPrinted>
  <dcterms:created xsi:type="dcterms:W3CDTF">2012-05-20T13:14:25Z</dcterms:created>
  <dcterms:modified xsi:type="dcterms:W3CDTF">2014-02-03T16:56:57Z</dcterms:modified>
  <cp:category/>
  <cp:version/>
  <cp:contentType/>
  <cp:contentStatus/>
</cp:coreProperties>
</file>