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25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<sst xmlns="http://schemas.openxmlformats.org/spreadsheetml/2006/main" count="245" uniqueCount="52">
  <si>
    <t>an</t>
  </si>
  <si>
    <t>Umsatzerlöse</t>
  </si>
  <si>
    <t>Bank</t>
  </si>
  <si>
    <t>1.</t>
  </si>
  <si>
    <t>2.</t>
  </si>
  <si>
    <t>3.</t>
  </si>
  <si>
    <t>Berechnete Umsatzsteuer</t>
  </si>
  <si>
    <t>Vorsteuer</t>
  </si>
  <si>
    <t>4.</t>
  </si>
  <si>
    <t>5.</t>
  </si>
  <si>
    <t>6.</t>
  </si>
  <si>
    <t>Maschinelle Anlagen</t>
  </si>
  <si>
    <t>Aufgaben zu 3.1.6</t>
  </si>
  <si>
    <t>Mehrwertsteuersatz:</t>
  </si>
  <si>
    <t>Privatentnahme</t>
  </si>
  <si>
    <t>Entnahme von Gegen-
ständen gem. § 3 Abs. 1 b UStG</t>
  </si>
  <si>
    <t>Aufgaben zu 3.2</t>
  </si>
  <si>
    <t>Anzahlungen auf Anlagen</t>
  </si>
  <si>
    <t>Keine Buchung</t>
  </si>
  <si>
    <t>Bei Anzahlung:</t>
  </si>
  <si>
    <t>Anzahlungen auf Rohstoffe</t>
  </si>
  <si>
    <t>Nach Erhalt der Lieferung:</t>
  </si>
  <si>
    <t>Rohstoffe</t>
  </si>
  <si>
    <t>Anzahlungen</t>
  </si>
  <si>
    <t>Kasse</t>
  </si>
  <si>
    <t>Erhaltene Anzahlungen auf
Bestellungen</t>
  </si>
  <si>
    <t>Bei Lieferung:</t>
  </si>
  <si>
    <t>Keine Aktivierung des Disagios:</t>
  </si>
  <si>
    <t>Disagio</t>
  </si>
  <si>
    <t>Verbindlichkeiten</t>
  </si>
  <si>
    <t>Abschreibungen auf Disagio</t>
  </si>
  <si>
    <t>Bei Verteilung des Disagios auf zwei Jahre am Ende des 1. und 2. Jahres jeweils:</t>
  </si>
  <si>
    <t>Bei Verteilung des Disagios auf drei Jahre am Ende des 1. und 2. Jahres jeweils:</t>
  </si>
  <si>
    <t>und am Ende des 3. Jahres:</t>
  </si>
  <si>
    <t>Bei Verteilung des Disagios auf vier Jahre am Ende des Jahres jeweils:</t>
  </si>
  <si>
    <t>Bei Verteilung des Disagios auf die gesamte Laufzeit am Ende des Jahres jeweils:</t>
  </si>
  <si>
    <t>Anmerkung:</t>
  </si>
  <si>
    <t>7.</t>
  </si>
  <si>
    <t>Am Ende des Jahres jeweils:</t>
  </si>
  <si>
    <t>8.</t>
  </si>
  <si>
    <t>Bei Auszahlung des Kredites:</t>
  </si>
  <si>
    <t>Am Ende des ersten Jahres:</t>
  </si>
  <si>
    <t>Zinsaufwand</t>
  </si>
  <si>
    <t>Am Ende des zweiten Jahres:</t>
  </si>
  <si>
    <t>Am Ende des dritten Jahres:</t>
  </si>
  <si>
    <t>Am Ende des vierten Jahres:</t>
  </si>
  <si>
    <t>Am Ende des fünften Jahres:</t>
  </si>
  <si>
    <t>9.</t>
  </si>
  <si>
    <t>10.</t>
  </si>
  <si>
    <t>Erbringung einer sonstigen
Leistung gem. § 3 Abs. 9 a
Nr. 2 UStG</t>
  </si>
  <si>
    <t xml:space="preserve">Da Abschreibungen auf das Disagio zinsähnliche Aufwendungen darstellen und die Zinsen für den Kredit über die gesamte Laufzeit anfallen, ist nur die Verteilung über die gesamte Laufzeit sachgerecht. Das Wahlrecht des § 250 Abs. 3 HGB erscheint unnötig weit gefasst.
Die lineare Verteilung des Zinsaufwands für das Disagio über die Laufzeit ist im Übrigen nur dann richtig, wenn es um ein Festbetragsdarlehen (Fälligkeitsdarlehen) handelt, bei welchem der Kredit am Ende in einer Summe zurückgezahlt wird. Bei einem solchen Darlehen ist der durch den nominalen Kreditzinssatz gegebene Zinsaufwand jedes Jahr gleich hoch, und dann können auch die Zinsaufwendungen für das Disagio jedes Jahr gleich hoch sein. Wenn dagegen wie bei einem Annuitätendarlehen und einem Tilgungsdarlehen die Kreditzinsen im Zeitablauf unterschiedlich sind, sollten die Abschreibungen auf das Disagio so bemessen werden, dass sie stets den gleichen Anteil an den übrigen Zinsen haben. Nur dann ist der Zinsaufwand periodenrichtig dargestellt. Ein Beispiel hierfür finden Sie unter </t>
  </si>
  <si>
    <t>https://www.klaus-gach.de/dateien/wire/tilg03.xls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</si>
</sst>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9">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23">
    <xf numFmtId="0" fontId="0" fillId="0" borderId="0" xfId="0" applyAlignment="1">
      <alignment/>
    </xf>
    <xf numFmtId="171" fontId="0" fillId="0" borderId="0" xfId="47" applyFont="1" applyAlignment="1">
      <alignment/>
    </xf>
    <xf numFmtId="9" fontId="0" fillId="0" borderId="0" xfId="51" applyFont="1" applyAlignment="1">
      <alignment horizontal="center"/>
    </xf>
    <xf numFmtId="0" fontId="1" fillId="0" borderId="0" xfId="0" applyFont="1" applyAlignment="1">
      <alignment/>
    </xf>
    <xf numFmtId="0" fontId="2" fillId="0" borderId="0" xfId="0" applyFont="1" applyAlignment="1">
      <alignment/>
    </xf>
    <xf numFmtId="171" fontId="0" fillId="0" borderId="0" xfId="0" applyNumberFormat="1" applyAlignment="1">
      <alignment/>
    </xf>
    <xf numFmtId="0" fontId="0" fillId="0" borderId="0" xfId="0" applyAlignment="1">
      <alignment horizontal="center"/>
    </xf>
    <xf numFmtId="0" fontId="0" fillId="0" borderId="0" xfId="0" applyAlignment="1" quotePrefix="1">
      <alignment/>
    </xf>
    <xf numFmtId="0" fontId="0" fillId="0" borderId="0" xfId="0" applyAlignment="1">
      <alignment vertical="top"/>
    </xf>
    <xf numFmtId="171" fontId="0" fillId="0" borderId="0" xfId="47" applyFont="1" applyAlignment="1">
      <alignment vertical="top"/>
    </xf>
    <xf numFmtId="0" fontId="0" fillId="0" borderId="0" xfId="0" applyAlignment="1">
      <alignment horizontal="center" vertical="top"/>
    </xf>
    <xf numFmtId="0" fontId="0" fillId="0" borderId="0" xfId="0" applyAlignment="1">
      <alignment vertical="top" wrapText="1"/>
    </xf>
    <xf numFmtId="171" fontId="0" fillId="0" borderId="0" xfId="0" applyNumberFormat="1" applyAlignment="1">
      <alignment vertical="top"/>
    </xf>
    <xf numFmtId="0" fontId="0" fillId="0" borderId="0" xfId="0" applyFont="1" applyAlignment="1">
      <alignment/>
    </xf>
    <xf numFmtId="0" fontId="0" fillId="0" borderId="0" xfId="0" applyFont="1" applyAlignment="1">
      <alignment vertical="top"/>
    </xf>
    <xf numFmtId="0" fontId="1" fillId="0" borderId="0" xfId="0" applyFont="1" applyAlignment="1">
      <alignment horizontal="left"/>
    </xf>
    <xf numFmtId="0" fontId="0" fillId="0" borderId="0" xfId="0" applyAlignment="1">
      <alignment horizontal="left" vertical="top"/>
    </xf>
    <xf numFmtId="0" fontId="0" fillId="0" borderId="0" xfId="0" applyAlignment="1">
      <alignment horizontal="left"/>
    </xf>
    <xf numFmtId="0" fontId="0" fillId="0" borderId="0" xfId="0" applyAlignment="1">
      <alignment horizontal="right" vertical="top"/>
    </xf>
    <xf numFmtId="0" fontId="0" fillId="0" borderId="0" xfId="0" applyAlignment="1">
      <alignment horizontal="right"/>
    </xf>
    <xf numFmtId="0" fontId="0" fillId="0" borderId="0" xfId="0" applyFont="1" applyAlignment="1">
      <alignment horizontal="right"/>
    </xf>
    <xf numFmtId="0" fontId="3" fillId="0" borderId="0" xfId="48" applyAlignment="1" applyProtection="1">
      <alignment/>
      <protection/>
    </xf>
    <xf numFmtId="0" fontId="0" fillId="0" borderId="0" xfId="0"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laus-gach.de/dateien/wire/tilg03.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5"/>
  <sheetViews>
    <sheetView tabSelected="1" zoomScalePageLayoutView="0" workbookViewId="0" topLeftCell="A1">
      <selection activeCell="C3" sqref="C3"/>
    </sheetView>
  </sheetViews>
  <sheetFormatPr defaultColWidth="11.421875" defaultRowHeight="12.75"/>
  <cols>
    <col min="1" max="1" width="4.00390625" style="17" customWidth="1"/>
    <col min="2" max="2" width="24.140625" style="0" customWidth="1"/>
    <col min="3" max="3" width="17.00390625" style="0" customWidth="1"/>
    <col min="4" max="4" width="5.57421875" style="6" customWidth="1"/>
    <col min="5" max="5" width="23.7109375" style="0" customWidth="1"/>
    <col min="6" max="6" width="16.00390625" style="0" customWidth="1"/>
  </cols>
  <sheetData>
    <row r="1" ht="12.75">
      <c r="A1" s="15" t="s">
        <v>12</v>
      </c>
    </row>
    <row r="3" spans="1:3" ht="12.75">
      <c r="A3" s="15"/>
      <c r="B3" s="13" t="s">
        <v>13</v>
      </c>
      <c r="C3" s="2">
        <v>0.19</v>
      </c>
    </row>
    <row r="5" spans="1:6" ht="38.25">
      <c r="A5" s="18" t="s">
        <v>3</v>
      </c>
      <c r="B5" s="8" t="s">
        <v>14</v>
      </c>
      <c r="C5" s="9">
        <f>500*(1+C3)</f>
        <v>595</v>
      </c>
      <c r="D5" s="10" t="s">
        <v>0</v>
      </c>
      <c r="E5" s="11" t="s">
        <v>15</v>
      </c>
      <c r="F5" s="9">
        <f>C5/(1+C3)</f>
        <v>500</v>
      </c>
    </row>
    <row r="6" spans="3:6" ht="12.75">
      <c r="C6" s="2"/>
      <c r="E6" t="s">
        <v>6</v>
      </c>
      <c r="F6" s="1">
        <f>F5*C3</f>
        <v>95</v>
      </c>
    </row>
    <row r="7" ht="12.75">
      <c r="C7" s="2"/>
    </row>
    <row r="8" spans="1:6" ht="38.25">
      <c r="A8" s="18" t="s">
        <v>4</v>
      </c>
      <c r="B8" s="8" t="s">
        <v>14</v>
      </c>
      <c r="C8" s="9">
        <f>500*(1+C3)</f>
        <v>595</v>
      </c>
      <c r="D8" s="10" t="s">
        <v>0</v>
      </c>
      <c r="E8" s="11" t="s">
        <v>49</v>
      </c>
      <c r="F8" s="9">
        <f>C8/(1+C3)</f>
        <v>500</v>
      </c>
    </row>
    <row r="9" spans="2:6" ht="12.75">
      <c r="B9" s="3"/>
      <c r="E9" t="s">
        <v>6</v>
      </c>
      <c r="F9" s="1">
        <f>F8*C3</f>
        <v>95</v>
      </c>
    </row>
    <row r="11" spans="1:6" ht="38.25">
      <c r="A11" s="18" t="s">
        <v>5</v>
      </c>
      <c r="B11" s="14" t="s">
        <v>14</v>
      </c>
      <c r="C11" s="9">
        <f>110*(1+C3)</f>
        <v>130.9</v>
      </c>
      <c r="D11" s="10" t="s">
        <v>0</v>
      </c>
      <c r="E11" s="11" t="s">
        <v>15</v>
      </c>
      <c r="F11" s="9">
        <f>C11/(1+C3)</f>
        <v>110.00000000000001</v>
      </c>
    </row>
    <row r="12" spans="5:6" ht="12.75">
      <c r="E12" t="s">
        <v>6</v>
      </c>
      <c r="F12" s="1">
        <f>F11*C3</f>
        <v>20.900000000000002</v>
      </c>
    </row>
    <row r="13" spans="3:6" ht="12.75">
      <c r="C13" s="5"/>
      <c r="F13" s="5"/>
    </row>
    <row r="14" spans="1:6" ht="12.75">
      <c r="A14" s="15" t="s">
        <v>16</v>
      </c>
      <c r="F14" s="5"/>
    </row>
    <row r="15" spans="1:6" ht="12.75">
      <c r="A15" s="15"/>
      <c r="F15" s="5"/>
    </row>
    <row r="16" spans="1:6" ht="12.75">
      <c r="A16" s="20" t="s">
        <v>3</v>
      </c>
      <c r="B16" t="s">
        <v>18</v>
      </c>
      <c r="F16" s="5"/>
    </row>
    <row r="18" spans="1:6" ht="12.75">
      <c r="A18" s="19" t="s">
        <v>4</v>
      </c>
      <c r="B18" s="13" t="s">
        <v>17</v>
      </c>
      <c r="C18" s="1">
        <v>300000</v>
      </c>
      <c r="D18" s="6" t="s">
        <v>0</v>
      </c>
      <c r="E18" t="s">
        <v>2</v>
      </c>
      <c r="F18" s="1">
        <f>C18+C19</f>
        <v>357000</v>
      </c>
    </row>
    <row r="19" spans="2:3" ht="12.75">
      <c r="B19" t="s">
        <v>7</v>
      </c>
      <c r="C19" s="1">
        <f>C18*C3</f>
        <v>57000</v>
      </c>
    </row>
    <row r="20" spans="3:6" ht="12.75">
      <c r="C20" s="5"/>
      <c r="F20" s="5"/>
    </row>
    <row r="21" spans="1:6" ht="12.75">
      <c r="A21" s="19" t="s">
        <v>5</v>
      </c>
      <c r="B21" t="s">
        <v>11</v>
      </c>
      <c r="C21" s="1">
        <v>1000000</v>
      </c>
      <c r="D21" s="6" t="s">
        <v>0</v>
      </c>
      <c r="E21" s="13" t="s">
        <v>17</v>
      </c>
      <c r="F21" s="5">
        <f>C18</f>
        <v>300000</v>
      </c>
    </row>
    <row r="22" spans="2:6" ht="12.75">
      <c r="B22" s="13" t="s">
        <v>7</v>
      </c>
      <c r="C22" s="1">
        <f>C21*C3-C19</f>
        <v>133000</v>
      </c>
      <c r="E22" t="s">
        <v>2</v>
      </c>
      <c r="F22" s="1">
        <f>C21+C19+C22-F18</f>
        <v>833000</v>
      </c>
    </row>
    <row r="23" ht="12.75">
      <c r="B23" s="3"/>
    </row>
    <row r="24" spans="1:2" ht="12.75">
      <c r="A24" s="19" t="s">
        <v>8</v>
      </c>
      <c r="B24" s="4" t="s">
        <v>19</v>
      </c>
    </row>
    <row r="26" spans="2:6" ht="12.75">
      <c r="B26" t="s">
        <v>20</v>
      </c>
      <c r="C26" s="5">
        <v>25000</v>
      </c>
      <c r="D26" s="6" t="s">
        <v>0</v>
      </c>
      <c r="E26" t="s">
        <v>2</v>
      </c>
      <c r="F26" s="5">
        <f>C26+C27</f>
        <v>29750</v>
      </c>
    </row>
    <row r="27" spans="2:6" ht="12.75">
      <c r="B27" t="s">
        <v>7</v>
      </c>
      <c r="C27" s="1">
        <f>C26*C3</f>
        <v>4750</v>
      </c>
      <c r="F27" s="5"/>
    </row>
    <row r="29" ht="12.75">
      <c r="B29" s="4" t="s">
        <v>21</v>
      </c>
    </row>
    <row r="31" spans="2:6" ht="12.75">
      <c r="B31" t="s">
        <v>22</v>
      </c>
      <c r="C31" s="5">
        <f>100000</f>
        <v>100000</v>
      </c>
      <c r="D31" s="6" t="s">
        <v>0</v>
      </c>
      <c r="E31" t="s">
        <v>23</v>
      </c>
      <c r="F31" s="5">
        <f>C26</f>
        <v>25000</v>
      </c>
    </row>
    <row r="32" spans="2:6" ht="12.75">
      <c r="B32" t="s">
        <v>7</v>
      </c>
      <c r="C32" s="5">
        <f>C31*C3-C27</f>
        <v>14250</v>
      </c>
      <c r="E32" t="s">
        <v>2</v>
      </c>
      <c r="F32" s="5">
        <f>C31+C27+C32-F26</f>
        <v>89250</v>
      </c>
    </row>
    <row r="33" ht="12.75">
      <c r="C33" s="5"/>
    </row>
    <row r="34" spans="1:2" ht="12.75">
      <c r="A34" s="19" t="s">
        <v>9</v>
      </c>
      <c r="B34" s="4" t="s">
        <v>19</v>
      </c>
    </row>
    <row r="35" ht="12.75">
      <c r="B35" s="4"/>
    </row>
    <row r="36" spans="1:6" ht="25.5">
      <c r="A36" s="16"/>
      <c r="B36" s="8" t="s">
        <v>24</v>
      </c>
      <c r="C36" s="9">
        <v>12000</v>
      </c>
      <c r="D36" s="10" t="s">
        <v>0</v>
      </c>
      <c r="E36" s="11" t="s">
        <v>25</v>
      </c>
      <c r="F36" s="9">
        <f>C36/(1+C3)</f>
        <v>10084.03361344538</v>
      </c>
    </row>
    <row r="37" spans="3:6" ht="12.75">
      <c r="C37" s="5"/>
      <c r="E37" t="s">
        <v>6</v>
      </c>
      <c r="F37" s="5">
        <f>F36*C3</f>
        <v>1915.966386554622</v>
      </c>
    </row>
    <row r="38" ht="12.75">
      <c r="B38" s="4" t="s">
        <v>26</v>
      </c>
    </row>
    <row r="39" ht="12.75">
      <c r="B39" s="3"/>
    </row>
    <row r="40" spans="2:6" ht="12.75">
      <c r="B40" s="13" t="s">
        <v>24</v>
      </c>
      <c r="C40" s="1">
        <f>40000-C36</f>
        <v>28000</v>
      </c>
      <c r="D40" s="6" t="s">
        <v>0</v>
      </c>
      <c r="E40" s="8" t="s">
        <v>1</v>
      </c>
      <c r="F40" s="1">
        <f>(C40+C36)/(1+C3)</f>
        <v>33613.445378151264</v>
      </c>
    </row>
    <row r="41" spans="2:6" ht="25.5">
      <c r="B41" s="11" t="s">
        <v>25</v>
      </c>
      <c r="C41" s="12">
        <f>F36</f>
        <v>10084.03361344538</v>
      </c>
      <c r="D41" s="10"/>
      <c r="E41" s="8" t="s">
        <v>6</v>
      </c>
      <c r="F41" s="9">
        <f>F40*C3-F37</f>
        <v>4470.588235294118</v>
      </c>
    </row>
    <row r="43" spans="1:6" ht="12.75">
      <c r="A43" s="19" t="s">
        <v>10</v>
      </c>
      <c r="B43" s="4" t="s">
        <v>27</v>
      </c>
      <c r="C43" s="5"/>
      <c r="F43" s="5"/>
    </row>
    <row r="44" ht="12.75">
      <c r="F44" s="5"/>
    </row>
    <row r="45" spans="2:6" ht="12.75">
      <c r="B45" t="s">
        <v>2</v>
      </c>
      <c r="C45" s="1">
        <v>95000</v>
      </c>
      <c r="D45" s="6" t="s">
        <v>0</v>
      </c>
      <c r="E45" t="s">
        <v>29</v>
      </c>
      <c r="F45" s="5">
        <f>C45+C46</f>
        <v>100000</v>
      </c>
    </row>
    <row r="46" spans="2:6" ht="12.75">
      <c r="B46" s="13" t="s">
        <v>28</v>
      </c>
      <c r="C46" s="1">
        <v>5000</v>
      </c>
      <c r="F46" s="5"/>
    </row>
    <row r="47" spans="2:6" ht="12.75">
      <c r="B47" s="13" t="s">
        <v>30</v>
      </c>
      <c r="C47" s="5">
        <f>C46</f>
        <v>5000</v>
      </c>
      <c r="D47" s="6" t="s">
        <v>0</v>
      </c>
      <c r="E47" t="s">
        <v>28</v>
      </c>
      <c r="F47" s="5">
        <f>C46</f>
        <v>5000</v>
      </c>
    </row>
    <row r="48" spans="3:6" ht="12.75">
      <c r="C48" s="5"/>
      <c r="F48" s="5"/>
    </row>
    <row r="49" ht="12.75">
      <c r="B49" s="4" t="s">
        <v>31</v>
      </c>
    </row>
    <row r="50" ht="12.75">
      <c r="B50" s="3"/>
    </row>
    <row r="51" spans="2:6" ht="12.75">
      <c r="B51" s="13" t="s">
        <v>30</v>
      </c>
      <c r="C51" s="1">
        <f>C46/2</f>
        <v>2500</v>
      </c>
      <c r="D51" s="6" t="s">
        <v>0</v>
      </c>
      <c r="E51" t="s">
        <v>28</v>
      </c>
      <c r="F51" s="5">
        <f>C51</f>
        <v>2500</v>
      </c>
    </row>
    <row r="52" ht="12.75">
      <c r="B52" s="4"/>
    </row>
    <row r="53" ht="12.75">
      <c r="B53" s="4" t="s">
        <v>32</v>
      </c>
    </row>
    <row r="54" spans="3:6" ht="12.75">
      <c r="C54" s="5"/>
      <c r="F54" s="5"/>
    </row>
    <row r="55" spans="2:6" ht="12.75">
      <c r="B55" s="13" t="s">
        <v>30</v>
      </c>
      <c r="C55" s="1">
        <f>C46/3</f>
        <v>1666.6666666666667</v>
      </c>
      <c r="D55" s="6" t="s">
        <v>0</v>
      </c>
      <c r="E55" t="s">
        <v>28</v>
      </c>
      <c r="F55" s="5">
        <f>C55</f>
        <v>1666.6666666666667</v>
      </c>
    </row>
    <row r="56" ht="12.75">
      <c r="F56" s="5"/>
    </row>
    <row r="57" ht="12.75">
      <c r="B57" s="4" t="s">
        <v>33</v>
      </c>
    </row>
    <row r="59" spans="2:6" ht="12.75">
      <c r="B59" s="13" t="s">
        <v>30</v>
      </c>
      <c r="C59" s="5">
        <f>C55-0.01</f>
        <v>1666.6566666666668</v>
      </c>
      <c r="D59" s="6" t="s">
        <v>0</v>
      </c>
      <c r="E59" t="s">
        <v>28</v>
      </c>
      <c r="F59" s="5">
        <f>C59</f>
        <v>1666.6566666666668</v>
      </c>
    </row>
    <row r="60" ht="12.75">
      <c r="F60" s="5"/>
    </row>
    <row r="61" spans="2:6" ht="12.75">
      <c r="B61" s="4" t="s">
        <v>34</v>
      </c>
      <c r="F61" s="5"/>
    </row>
    <row r="63" spans="1:6" ht="12.75">
      <c r="A63" s="15"/>
      <c r="B63" s="13" t="s">
        <v>30</v>
      </c>
      <c r="C63" s="5">
        <f>C46/4</f>
        <v>1250</v>
      </c>
      <c r="D63" s="6" t="s">
        <v>0</v>
      </c>
      <c r="E63" t="s">
        <v>28</v>
      </c>
      <c r="F63" s="1">
        <f>C63</f>
        <v>1250</v>
      </c>
    </row>
    <row r="64" spans="2:6" ht="12.75">
      <c r="B64" s="7"/>
      <c r="C64" s="5"/>
      <c r="E64" s="7"/>
      <c r="F64" s="1"/>
    </row>
    <row r="65" ht="12.75">
      <c r="B65" s="4" t="s">
        <v>35</v>
      </c>
    </row>
    <row r="66" spans="1:2" ht="12.75">
      <c r="A66" s="15"/>
      <c r="B66" s="4"/>
    </row>
    <row r="67" spans="2:6" ht="12.75">
      <c r="B67" t="s">
        <v>30</v>
      </c>
      <c r="C67" s="1">
        <f>C46/5</f>
        <v>1000</v>
      </c>
      <c r="D67" s="6" t="s">
        <v>0</v>
      </c>
      <c r="E67" t="s">
        <v>28</v>
      </c>
      <c r="F67" s="5">
        <f>C67</f>
        <v>1000</v>
      </c>
    </row>
    <row r="68" ht="12.75">
      <c r="C68" s="1"/>
    </row>
    <row r="69" ht="12.75">
      <c r="B69" s="4" t="s">
        <v>36</v>
      </c>
    </row>
    <row r="70" ht="12.75">
      <c r="B70" s="4"/>
    </row>
    <row r="71" spans="2:6" ht="12.75">
      <c r="B71" s="22" t="s">
        <v>50</v>
      </c>
      <c r="C71" s="22"/>
      <c r="D71" s="22"/>
      <c r="E71" s="22"/>
      <c r="F71" s="22"/>
    </row>
    <row r="72" spans="2:6" ht="27.75" customHeight="1">
      <c r="B72" s="22"/>
      <c r="C72" s="22"/>
      <c r="D72" s="22"/>
      <c r="E72" s="22"/>
      <c r="F72" s="22"/>
    </row>
    <row r="73" spans="2:6" ht="12.75">
      <c r="B73" s="22"/>
      <c r="C73" s="22"/>
      <c r="D73" s="22"/>
      <c r="E73" s="22"/>
      <c r="F73" s="22"/>
    </row>
    <row r="74" spans="2:6" ht="12.75">
      <c r="B74" s="22"/>
      <c r="C74" s="22"/>
      <c r="D74" s="22"/>
      <c r="E74" s="22"/>
      <c r="F74" s="22"/>
    </row>
    <row r="75" spans="2:6" ht="12.75">
      <c r="B75" s="22"/>
      <c r="C75" s="22"/>
      <c r="D75" s="22"/>
      <c r="E75" s="22"/>
      <c r="F75" s="22"/>
    </row>
    <row r="76" spans="2:6" ht="12.75">
      <c r="B76" s="22"/>
      <c r="C76" s="22"/>
      <c r="D76" s="22"/>
      <c r="E76" s="22"/>
      <c r="F76" s="22"/>
    </row>
    <row r="77" spans="2:6" ht="12.75">
      <c r="B77" s="22"/>
      <c r="C77" s="22"/>
      <c r="D77" s="22"/>
      <c r="E77" s="22"/>
      <c r="F77" s="22"/>
    </row>
    <row r="78" spans="2:6" ht="12.75">
      <c r="B78" s="22"/>
      <c r="C78" s="22"/>
      <c r="D78" s="22"/>
      <c r="E78" s="22"/>
      <c r="F78" s="22"/>
    </row>
    <row r="79" spans="2:6" ht="12.75">
      <c r="B79" s="22"/>
      <c r="C79" s="22"/>
      <c r="D79" s="22"/>
      <c r="E79" s="22"/>
      <c r="F79" s="22"/>
    </row>
    <row r="80" spans="2:6" ht="12.75">
      <c r="B80" s="22"/>
      <c r="C80" s="22"/>
      <c r="D80" s="22"/>
      <c r="E80" s="22"/>
      <c r="F80" s="22"/>
    </row>
    <row r="81" spans="2:6" ht="12.75">
      <c r="B81" s="22"/>
      <c r="C81" s="22"/>
      <c r="D81" s="22"/>
      <c r="E81" s="22"/>
      <c r="F81" s="22"/>
    </row>
    <row r="82" spans="2:6" ht="12.75">
      <c r="B82" s="22"/>
      <c r="C82" s="22"/>
      <c r="D82" s="22"/>
      <c r="E82" s="22"/>
      <c r="F82" s="22"/>
    </row>
    <row r="83" ht="12.75">
      <c r="B83" s="21" t="s">
        <v>51</v>
      </c>
    </row>
    <row r="84" ht="12.75">
      <c r="B84" s="21"/>
    </row>
    <row r="85" spans="1:2" ht="12.75">
      <c r="A85" s="19" t="s">
        <v>37</v>
      </c>
      <c r="B85" s="4" t="s">
        <v>38</v>
      </c>
    </row>
    <row r="87" spans="2:6" ht="12.75">
      <c r="B87" t="s">
        <v>30</v>
      </c>
      <c r="C87" s="1">
        <f>C46/5</f>
        <v>1000</v>
      </c>
      <c r="D87" s="6" t="s">
        <v>0</v>
      </c>
      <c r="E87" t="s">
        <v>28</v>
      </c>
      <c r="F87" s="5">
        <f>C87</f>
        <v>1000</v>
      </c>
    </row>
    <row r="89" spans="1:6" ht="12.75">
      <c r="A89" s="19" t="s">
        <v>39</v>
      </c>
      <c r="B89" s="4" t="s">
        <v>40</v>
      </c>
      <c r="C89" s="1"/>
      <c r="E89" s="7"/>
      <c r="F89" s="1"/>
    </row>
    <row r="90" spans="2:6" ht="12.75">
      <c r="B90" s="7"/>
      <c r="C90" s="1"/>
      <c r="E90" s="7"/>
      <c r="F90" s="1"/>
    </row>
    <row r="91" spans="2:6" ht="12.75">
      <c r="B91" t="s">
        <v>2</v>
      </c>
      <c r="C91" s="1">
        <v>95000</v>
      </c>
      <c r="D91" s="6" t="s">
        <v>0</v>
      </c>
      <c r="E91" t="s">
        <v>29</v>
      </c>
      <c r="F91" s="1">
        <f>C91</f>
        <v>95000</v>
      </c>
    </row>
    <row r="92" spans="2:6" ht="12.75">
      <c r="B92" s="7"/>
      <c r="C92" s="1"/>
      <c r="E92" s="7"/>
      <c r="F92" s="1"/>
    </row>
    <row r="93" spans="2:6" ht="12.75">
      <c r="B93" s="4" t="s">
        <v>41</v>
      </c>
      <c r="C93" s="1"/>
      <c r="E93" s="7"/>
      <c r="F93" s="1"/>
    </row>
    <row r="95" spans="1:6" ht="12.75">
      <c r="A95" s="15"/>
      <c r="B95" t="s">
        <v>42</v>
      </c>
      <c r="C95" s="1">
        <v>5000</v>
      </c>
      <c r="D95" s="6" t="s">
        <v>0</v>
      </c>
      <c r="E95" t="s">
        <v>2</v>
      </c>
      <c r="F95" s="1">
        <f>C95</f>
        <v>5000</v>
      </c>
    </row>
    <row r="96" spans="2:6" ht="12.75">
      <c r="B96" t="s">
        <v>42</v>
      </c>
      <c r="C96" s="1">
        <v>883.57</v>
      </c>
      <c r="D96" s="6" t="s">
        <v>0</v>
      </c>
      <c r="E96" t="s">
        <v>29</v>
      </c>
      <c r="F96" s="1">
        <f>C96</f>
        <v>883.57</v>
      </c>
    </row>
    <row r="97" spans="3:6" ht="12.75">
      <c r="C97" s="1"/>
      <c r="F97" s="5"/>
    </row>
    <row r="98" spans="2:3" ht="12.75">
      <c r="B98" s="4" t="s">
        <v>43</v>
      </c>
      <c r="C98" s="1"/>
    </row>
    <row r="99" ht="12.75">
      <c r="C99" s="1"/>
    </row>
    <row r="100" spans="2:6" ht="12.75">
      <c r="B100" t="s">
        <v>42</v>
      </c>
      <c r="C100" s="1">
        <v>5000</v>
      </c>
      <c r="D100" s="6" t="s">
        <v>0</v>
      </c>
      <c r="E100" t="s">
        <v>2</v>
      </c>
      <c r="F100" s="1">
        <f>C100</f>
        <v>5000</v>
      </c>
    </row>
    <row r="101" spans="1:6" ht="12.75">
      <c r="A101" s="15"/>
      <c r="B101" t="s">
        <v>42</v>
      </c>
      <c r="C101" s="1">
        <v>938.29</v>
      </c>
      <c r="D101" s="6" t="s">
        <v>0</v>
      </c>
      <c r="E101" t="s">
        <v>29</v>
      </c>
      <c r="F101" s="1">
        <f>C101</f>
        <v>938.29</v>
      </c>
    </row>
    <row r="103" spans="1:2" ht="12.75">
      <c r="A103" s="15"/>
      <c r="B103" s="4" t="s">
        <v>44</v>
      </c>
    </row>
    <row r="105" spans="1:6" ht="12.75">
      <c r="A105" s="16"/>
      <c r="B105" t="s">
        <v>42</v>
      </c>
      <c r="C105" s="1">
        <v>5000</v>
      </c>
      <c r="D105" s="6" t="s">
        <v>0</v>
      </c>
      <c r="E105" t="s">
        <v>2</v>
      </c>
      <c r="F105" s="1">
        <f>C105</f>
        <v>5000</v>
      </c>
    </row>
    <row r="106" spans="2:6" ht="12.75">
      <c r="B106" t="s">
        <v>42</v>
      </c>
      <c r="C106" s="1">
        <v>996.4</v>
      </c>
      <c r="D106" s="6" t="s">
        <v>0</v>
      </c>
      <c r="E106" t="s">
        <v>29</v>
      </c>
      <c r="F106" s="1">
        <f>C106</f>
        <v>996.4</v>
      </c>
    </row>
    <row r="108" ht="12.75">
      <c r="B108" s="4" t="s">
        <v>45</v>
      </c>
    </row>
    <row r="110" spans="2:6" ht="12.75">
      <c r="B110" t="s">
        <v>42</v>
      </c>
      <c r="C110" s="1">
        <v>5000</v>
      </c>
      <c r="D110" s="6" t="s">
        <v>0</v>
      </c>
      <c r="E110" t="s">
        <v>2</v>
      </c>
      <c r="F110" s="1">
        <f>C110</f>
        <v>5000</v>
      </c>
    </row>
    <row r="111" spans="2:6" ht="12.75">
      <c r="B111" t="s">
        <v>42</v>
      </c>
      <c r="C111" s="1">
        <v>1058.11</v>
      </c>
      <c r="D111" s="6" t="s">
        <v>0</v>
      </c>
      <c r="E111" t="s">
        <v>29</v>
      </c>
      <c r="F111" s="1">
        <f>C111</f>
        <v>1058.11</v>
      </c>
    </row>
    <row r="113" ht="12.75">
      <c r="B113" s="4" t="s">
        <v>46</v>
      </c>
    </row>
    <row r="115" spans="2:6" ht="12.75">
      <c r="B115" t="s">
        <v>42</v>
      </c>
      <c r="C115" s="1">
        <v>5000</v>
      </c>
      <c r="D115" s="6" t="s">
        <v>0</v>
      </c>
      <c r="E115" t="s">
        <v>2</v>
      </c>
      <c r="F115" s="1">
        <f>C115</f>
        <v>5000</v>
      </c>
    </row>
    <row r="116" spans="2:6" ht="12.75">
      <c r="B116" t="s">
        <v>42</v>
      </c>
      <c r="C116" s="1">
        <v>1123.63</v>
      </c>
      <c r="D116" s="6" t="s">
        <v>0</v>
      </c>
      <c r="E116" t="s">
        <v>29</v>
      </c>
      <c r="F116" s="1">
        <f>C116</f>
        <v>1123.63</v>
      </c>
    </row>
    <row r="117" spans="2:6" ht="12.75">
      <c r="B117" s="13" t="s">
        <v>29</v>
      </c>
      <c r="C117" s="1">
        <v>100000</v>
      </c>
      <c r="D117" s="6" t="s">
        <v>0</v>
      </c>
      <c r="E117" t="s">
        <v>2</v>
      </c>
      <c r="F117" s="5">
        <f>C117</f>
        <v>100000</v>
      </c>
    </row>
    <row r="119" spans="1:6" ht="12.75">
      <c r="A119" s="19" t="s">
        <v>47</v>
      </c>
      <c r="B119" s="4" t="s">
        <v>40</v>
      </c>
      <c r="C119" s="1"/>
      <c r="E119" s="7"/>
      <c r="F119" s="1"/>
    </row>
    <row r="120" spans="2:6" ht="12.75">
      <c r="B120" s="7"/>
      <c r="C120" s="1"/>
      <c r="E120" s="7"/>
      <c r="F120" s="1"/>
    </row>
    <row r="121" spans="2:6" ht="12.75">
      <c r="B121" t="s">
        <v>2</v>
      </c>
      <c r="C121" s="1">
        <v>95000</v>
      </c>
      <c r="D121" s="6" t="s">
        <v>0</v>
      </c>
      <c r="E121" t="s">
        <v>29</v>
      </c>
      <c r="F121" s="1">
        <f>C121</f>
        <v>95000</v>
      </c>
    </row>
    <row r="123" spans="2:6" ht="12.75">
      <c r="B123" s="4" t="s">
        <v>41</v>
      </c>
      <c r="C123" s="1"/>
      <c r="E123" s="7"/>
      <c r="F123" s="1"/>
    </row>
    <row r="125" spans="2:6" ht="12.75">
      <c r="B125" t="s">
        <v>42</v>
      </c>
      <c r="C125" s="1">
        <v>5000</v>
      </c>
      <c r="D125" s="6" t="s">
        <v>0</v>
      </c>
      <c r="E125" t="s">
        <v>2</v>
      </c>
      <c r="F125" s="1">
        <f>C125</f>
        <v>5000</v>
      </c>
    </row>
    <row r="126" spans="2:6" ht="12.75">
      <c r="B126" t="s">
        <v>42</v>
      </c>
      <c r="C126" s="1">
        <v>1595.41</v>
      </c>
      <c r="D126" s="6" t="s">
        <v>0</v>
      </c>
      <c r="E126" t="s">
        <v>29</v>
      </c>
      <c r="F126" s="1">
        <f>C126</f>
        <v>1595.41</v>
      </c>
    </row>
    <row r="127" spans="2:6" ht="12.75">
      <c r="B127" t="s">
        <v>29</v>
      </c>
      <c r="C127" s="1">
        <v>20000</v>
      </c>
      <c r="D127" s="6" t="s">
        <v>0</v>
      </c>
      <c r="E127" t="s">
        <v>2</v>
      </c>
      <c r="F127" s="5">
        <f>C127</f>
        <v>20000</v>
      </c>
    </row>
    <row r="128" spans="2:6" ht="12.75">
      <c r="B128" s="7"/>
      <c r="C128" s="5"/>
      <c r="E128" s="7"/>
      <c r="F128" s="5"/>
    </row>
    <row r="129" spans="1:6" ht="12.75">
      <c r="A129" s="16"/>
      <c r="B129" s="4" t="s">
        <v>43</v>
      </c>
      <c r="C129" s="1"/>
      <c r="E129" s="7"/>
      <c r="F129" s="1"/>
    </row>
    <row r="130" ht="12.75">
      <c r="A130" s="16"/>
    </row>
    <row r="131" spans="2:6" ht="12.75">
      <c r="B131" t="s">
        <v>42</v>
      </c>
      <c r="C131" s="1">
        <v>4000</v>
      </c>
      <c r="D131" s="6" t="s">
        <v>0</v>
      </c>
      <c r="E131" t="s">
        <v>2</v>
      </c>
      <c r="F131" s="1">
        <f>C131</f>
        <v>4000</v>
      </c>
    </row>
    <row r="132" spans="2:6" ht="12.75">
      <c r="B132" t="s">
        <v>42</v>
      </c>
      <c r="C132" s="1">
        <v>1317.67</v>
      </c>
      <c r="D132" s="6" t="s">
        <v>0</v>
      </c>
      <c r="E132" t="s">
        <v>29</v>
      </c>
      <c r="F132" s="1">
        <f>C132</f>
        <v>1317.67</v>
      </c>
    </row>
    <row r="133" spans="2:6" ht="12.75">
      <c r="B133" t="s">
        <v>29</v>
      </c>
      <c r="C133" s="1">
        <v>20000</v>
      </c>
      <c r="D133" s="6" t="s">
        <v>0</v>
      </c>
      <c r="E133" t="s">
        <v>2</v>
      </c>
      <c r="F133" s="5">
        <f>C133</f>
        <v>20000</v>
      </c>
    </row>
    <row r="134" spans="5:6" ht="12.75">
      <c r="E134" s="7"/>
      <c r="F134" s="1"/>
    </row>
    <row r="135" spans="2:6" ht="12.75">
      <c r="B135" s="4" t="s">
        <v>44</v>
      </c>
      <c r="C135" s="1"/>
      <c r="E135" s="7"/>
      <c r="F135" s="1"/>
    </row>
    <row r="137" spans="2:6" ht="12.75">
      <c r="B137" t="s">
        <v>42</v>
      </c>
      <c r="C137" s="1">
        <v>3000</v>
      </c>
      <c r="D137" s="6" t="s">
        <v>0</v>
      </c>
      <c r="E137" t="s">
        <v>2</v>
      </c>
      <c r="F137" s="1">
        <f>C137</f>
        <v>3000</v>
      </c>
    </row>
    <row r="138" spans="2:6" ht="12.75">
      <c r="B138" t="s">
        <v>42</v>
      </c>
      <c r="C138" s="1">
        <v>1020.64</v>
      </c>
      <c r="D138" s="6" t="s">
        <v>0</v>
      </c>
      <c r="E138" t="s">
        <v>29</v>
      </c>
      <c r="F138" s="1">
        <f>C138</f>
        <v>1020.64</v>
      </c>
    </row>
    <row r="139" spans="2:6" ht="12.75">
      <c r="B139" t="s">
        <v>29</v>
      </c>
      <c r="C139" s="1">
        <v>20000</v>
      </c>
      <c r="D139" s="6" t="s">
        <v>0</v>
      </c>
      <c r="E139" t="s">
        <v>2</v>
      </c>
      <c r="F139" s="5">
        <f>C139</f>
        <v>20000</v>
      </c>
    </row>
    <row r="141" spans="2:6" ht="12.75">
      <c r="B141" s="4" t="s">
        <v>45</v>
      </c>
      <c r="C141" s="1"/>
      <c r="E141" s="7"/>
      <c r="F141" s="1"/>
    </row>
    <row r="143" spans="2:6" ht="12.75">
      <c r="B143" t="s">
        <v>42</v>
      </c>
      <c r="C143" s="1">
        <v>2000</v>
      </c>
      <c r="D143" s="6" t="s">
        <v>0</v>
      </c>
      <c r="E143" t="s">
        <v>2</v>
      </c>
      <c r="F143" s="1">
        <f>C143</f>
        <v>2000</v>
      </c>
    </row>
    <row r="144" spans="2:6" ht="12.75">
      <c r="B144" t="s">
        <v>42</v>
      </c>
      <c r="C144" s="1">
        <v>702.99</v>
      </c>
      <c r="D144" s="6" t="s">
        <v>0</v>
      </c>
      <c r="E144" t="s">
        <v>29</v>
      </c>
      <c r="F144" s="1">
        <f>C144</f>
        <v>702.99</v>
      </c>
    </row>
    <row r="145" spans="2:6" ht="12.75">
      <c r="B145" t="s">
        <v>29</v>
      </c>
      <c r="C145" s="1">
        <v>20000</v>
      </c>
      <c r="D145" s="6" t="s">
        <v>0</v>
      </c>
      <c r="E145" t="s">
        <v>2</v>
      </c>
      <c r="F145" s="5">
        <f>C145</f>
        <v>20000</v>
      </c>
    </row>
    <row r="147" spans="2:6" ht="12.75">
      <c r="B147" s="4" t="s">
        <v>46</v>
      </c>
      <c r="C147" s="1"/>
      <c r="E147" s="7"/>
      <c r="F147" s="1"/>
    </row>
    <row r="149" spans="2:6" ht="12.75">
      <c r="B149" t="s">
        <v>42</v>
      </c>
      <c r="C149" s="1">
        <v>1000</v>
      </c>
      <c r="D149" s="6" t="s">
        <v>0</v>
      </c>
      <c r="E149" t="s">
        <v>2</v>
      </c>
      <c r="F149" s="1">
        <f>C149</f>
        <v>1000</v>
      </c>
    </row>
    <row r="150" spans="2:6" ht="12.75">
      <c r="B150" t="s">
        <v>42</v>
      </c>
      <c r="C150" s="1">
        <v>363.29</v>
      </c>
      <c r="D150" s="6" t="s">
        <v>0</v>
      </c>
      <c r="E150" t="s">
        <v>29</v>
      </c>
      <c r="F150" s="1">
        <f>C150</f>
        <v>363.29</v>
      </c>
    </row>
    <row r="151" spans="2:6" ht="12.75">
      <c r="B151" t="s">
        <v>29</v>
      </c>
      <c r="C151" s="1">
        <v>20000</v>
      </c>
      <c r="D151" s="6" t="s">
        <v>0</v>
      </c>
      <c r="E151" t="s">
        <v>2</v>
      </c>
      <c r="F151" s="5">
        <f>C151</f>
        <v>20000</v>
      </c>
    </row>
    <row r="153" spans="1:6" ht="12.75">
      <c r="A153" s="19" t="s">
        <v>48</v>
      </c>
      <c r="B153" s="4" t="s">
        <v>40</v>
      </c>
      <c r="C153" s="1"/>
      <c r="E153" s="7"/>
      <c r="F153" s="1"/>
    </row>
    <row r="154" spans="2:6" ht="12.75">
      <c r="B154" s="7"/>
      <c r="C154" s="1"/>
      <c r="E154" s="7"/>
      <c r="F154" s="1"/>
    </row>
    <row r="155" spans="2:6" ht="12.75">
      <c r="B155" t="s">
        <v>2</v>
      </c>
      <c r="C155" s="1">
        <v>95000</v>
      </c>
      <c r="D155" s="6" t="s">
        <v>0</v>
      </c>
      <c r="E155" t="s">
        <v>29</v>
      </c>
      <c r="F155" s="1">
        <f>C155</f>
        <v>95000</v>
      </c>
    </row>
    <row r="157" spans="2:6" ht="12.75">
      <c r="B157" s="4" t="s">
        <v>41</v>
      </c>
      <c r="C157" s="1"/>
      <c r="E157" s="7"/>
      <c r="F157" s="1"/>
    </row>
    <row r="159" spans="2:6" ht="12.75">
      <c r="B159" t="s">
        <v>42</v>
      </c>
      <c r="C159" s="1">
        <v>5000</v>
      </c>
      <c r="D159" s="6" t="s">
        <v>0</v>
      </c>
      <c r="E159" t="s">
        <v>2</v>
      </c>
      <c r="F159" s="1">
        <f>C159</f>
        <v>5000</v>
      </c>
    </row>
    <row r="160" spans="2:6" ht="12.75">
      <c r="B160" t="s">
        <v>42</v>
      </c>
      <c r="C160" s="1">
        <v>1539.46</v>
      </c>
      <c r="D160" s="6" t="s">
        <v>0</v>
      </c>
      <c r="E160" t="s">
        <v>29</v>
      </c>
      <c r="F160" s="1">
        <f>C160</f>
        <v>1539.46</v>
      </c>
    </row>
    <row r="161" spans="2:6" ht="12.75">
      <c r="B161" t="s">
        <v>29</v>
      </c>
      <c r="C161" s="1">
        <v>18097.48</v>
      </c>
      <c r="D161" s="6" t="s">
        <v>0</v>
      </c>
      <c r="E161" t="s">
        <v>2</v>
      </c>
      <c r="F161" s="5">
        <f>C161</f>
        <v>18097.48</v>
      </c>
    </row>
    <row r="162" spans="2:6" ht="12.75">
      <c r="B162" s="7"/>
      <c r="C162" s="5"/>
      <c r="E162" s="7"/>
      <c r="F162" s="5"/>
    </row>
    <row r="163" spans="2:6" ht="12.75">
      <c r="B163" s="4" t="s">
        <v>43</v>
      </c>
      <c r="C163" s="1"/>
      <c r="E163" s="7"/>
      <c r="F163" s="1"/>
    </row>
    <row r="165" spans="2:6" ht="12.75">
      <c r="B165" t="s">
        <v>42</v>
      </c>
      <c r="C165" s="1">
        <v>4095.15</v>
      </c>
      <c r="D165" s="6" t="s">
        <v>0</v>
      </c>
      <c r="E165" t="s">
        <v>2</v>
      </c>
      <c r="F165" s="1">
        <f>C165</f>
        <v>4095.15</v>
      </c>
    </row>
    <row r="166" spans="2:6" ht="12.75">
      <c r="B166" t="s">
        <v>42</v>
      </c>
      <c r="C166" s="1">
        <v>1304.54</v>
      </c>
      <c r="D166" s="6" t="s">
        <v>0</v>
      </c>
      <c r="E166" t="s">
        <v>29</v>
      </c>
      <c r="F166" s="1">
        <f>C166</f>
        <v>1304.54</v>
      </c>
    </row>
    <row r="167" spans="2:6" ht="12.75">
      <c r="B167" t="s">
        <v>29</v>
      </c>
      <c r="C167" s="1">
        <v>19002.35</v>
      </c>
      <c r="D167" s="6" t="s">
        <v>0</v>
      </c>
      <c r="E167" t="s">
        <v>2</v>
      </c>
      <c r="F167" s="5">
        <f>C167</f>
        <v>19002.35</v>
      </c>
    </row>
    <row r="168" spans="5:6" ht="12.75">
      <c r="E168" s="7"/>
      <c r="F168" s="1"/>
    </row>
    <row r="169" spans="2:6" ht="12.75">
      <c r="B169" s="4" t="s">
        <v>44</v>
      </c>
      <c r="C169" s="1"/>
      <c r="E169" s="7"/>
      <c r="F169" s="1"/>
    </row>
    <row r="171" spans="2:6" ht="12.75">
      <c r="B171" t="s">
        <v>42</v>
      </c>
      <c r="C171" s="1">
        <v>3145.01</v>
      </c>
      <c r="D171" s="6" t="s">
        <v>0</v>
      </c>
      <c r="E171" t="s">
        <v>2</v>
      </c>
      <c r="F171" s="1">
        <f>C171</f>
        <v>3145.01</v>
      </c>
    </row>
    <row r="172" spans="2:6" ht="12.75">
      <c r="B172" t="s">
        <v>42</v>
      </c>
      <c r="C172" s="1">
        <v>1036.41</v>
      </c>
      <c r="D172" s="6" t="s">
        <v>0</v>
      </c>
      <c r="E172" t="s">
        <v>29</v>
      </c>
      <c r="F172" s="1">
        <f>C172</f>
        <v>1036.41</v>
      </c>
    </row>
    <row r="173" spans="2:6" ht="12.75">
      <c r="B173" t="s">
        <v>29</v>
      </c>
      <c r="C173" s="1">
        <v>19952.47</v>
      </c>
      <c r="D173" s="6" t="s">
        <v>0</v>
      </c>
      <c r="E173" t="s">
        <v>2</v>
      </c>
      <c r="F173" s="5">
        <f>C173</f>
        <v>19952.47</v>
      </c>
    </row>
    <row r="175" spans="2:6" ht="12.75">
      <c r="B175" s="4" t="s">
        <v>45</v>
      </c>
      <c r="C175" s="1"/>
      <c r="E175" s="7"/>
      <c r="F175" s="1"/>
    </row>
    <row r="177" spans="2:6" ht="12.75">
      <c r="B177" t="s">
        <v>42</v>
      </c>
      <c r="C177" s="1">
        <v>2147.38</v>
      </c>
      <c r="D177" s="6" t="s">
        <v>0</v>
      </c>
      <c r="E177" t="s">
        <v>2</v>
      </c>
      <c r="F177" s="1">
        <f>C177</f>
        <v>2147.38</v>
      </c>
    </row>
    <row r="178" spans="2:6" ht="12.75">
      <c r="B178" t="s">
        <v>42</v>
      </c>
      <c r="C178" s="1">
        <v>731.91</v>
      </c>
      <c r="D178" s="6" t="s">
        <v>0</v>
      </c>
      <c r="E178" t="s">
        <v>29</v>
      </c>
      <c r="F178" s="1">
        <f>C178</f>
        <v>731.91</v>
      </c>
    </row>
    <row r="179" spans="2:6" ht="12.75">
      <c r="B179" t="s">
        <v>29</v>
      </c>
      <c r="C179" s="1">
        <v>20950.1</v>
      </c>
      <c r="D179" s="6" t="s">
        <v>0</v>
      </c>
      <c r="E179" t="s">
        <v>2</v>
      </c>
      <c r="F179" s="5">
        <f>C179</f>
        <v>20950.1</v>
      </c>
    </row>
    <row r="181" spans="2:6" ht="12.75">
      <c r="B181" s="4" t="s">
        <v>46</v>
      </c>
      <c r="C181" s="1"/>
      <c r="E181" s="7"/>
      <c r="F181" s="1"/>
    </row>
    <row r="183" spans="2:6" ht="12.75">
      <c r="B183" t="s">
        <v>42</v>
      </c>
      <c r="C183" s="1">
        <v>1099.88</v>
      </c>
      <c r="D183" s="6" t="s">
        <v>0</v>
      </c>
      <c r="E183" t="s">
        <v>2</v>
      </c>
      <c r="F183" s="1">
        <f>C183</f>
        <v>1099.88</v>
      </c>
    </row>
    <row r="184" spans="2:6" ht="12.75">
      <c r="B184" t="s">
        <v>42</v>
      </c>
      <c r="C184" s="1">
        <v>387.68</v>
      </c>
      <c r="D184" s="6" t="s">
        <v>0</v>
      </c>
      <c r="E184" t="s">
        <v>29</v>
      </c>
      <c r="F184" s="1">
        <f>C184</f>
        <v>387.68</v>
      </c>
    </row>
    <row r="185" spans="2:6" ht="12.75">
      <c r="B185" t="s">
        <v>29</v>
      </c>
      <c r="C185" s="1">
        <v>21997.6</v>
      </c>
      <c r="D185" s="6" t="s">
        <v>0</v>
      </c>
      <c r="E185" t="s">
        <v>2</v>
      </c>
      <c r="F185" s="5">
        <f>C185</f>
        <v>21997.6</v>
      </c>
    </row>
  </sheetData>
  <sheetProtection/>
  <mergeCells count="1">
    <mergeCell ref="B71:F82"/>
  </mergeCells>
  <hyperlinks>
    <hyperlink ref="B83" r:id="rId1" display="https://www.klaus-gach.de/dateien/wire/tilg03.xls"/>
  </hyperlinks>
  <printOptions/>
  <pageMargins left="0.7874015748031497" right="0.3937007874015748" top="0.984251968503937" bottom="0.9055118110236221" header="0.5118110236220472" footer="0.5118110236220472"/>
  <pageSetup horizontalDpi="600" verticalDpi="600" orientation="portrait" paperSize="9" r:id="rId2"/>
  <headerFooter alignWithMargins="0">
    <oddHeader>&amp;C&amp;"Arial,Fett"&amp;12Lösung der Aufgaben zu 3.1.6 - 3.2</oddHeader>
    <oddFooter>&amp;L&amp;6Stand: Januar 2010&amp;C- &amp;P -&amp;R&amp;6&amp;F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Lösung der Aufgaben zu 3.1.6 3.2 (Eigenverbrauch, Zahlungs- und Finanzverkehr)</dc:title>
  <dc:subject/>
  <dc:creator>Prof. Dr. Klaus Gach</dc:creator>
  <cp:keywords/>
  <dc:description/>
  <cp:lastModifiedBy>Prof. Dr. Klaus Gach</cp:lastModifiedBy>
  <cp:lastPrinted>2014-01-12T15:46:12Z</cp:lastPrinted>
  <dcterms:created xsi:type="dcterms:W3CDTF">2006-05-13T14:11:34Z</dcterms:created>
  <dcterms:modified xsi:type="dcterms:W3CDTF">2019-09-09T18:26:16Z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