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laus\Homepage\dateien\mathe\"/>
    </mc:Choice>
  </mc:AlternateContent>
  <xr:revisionPtr revIDLastSave="0" documentId="13_ncr:1_{FB6E1992-CC2D-42D3-8EE8-373D922BFC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K9" i="1"/>
  <c r="I9" i="1"/>
  <c r="G9" i="1"/>
  <c r="E9" i="1"/>
  <c r="D9" i="1"/>
  <c r="B3" i="1" l="1"/>
  <c r="B2" i="1"/>
  <c r="K5" i="1"/>
  <c r="B5" i="1"/>
  <c r="I5" i="1"/>
  <c r="G5" i="1" l="1"/>
  <c r="E5" i="1"/>
  <c r="D8" i="1"/>
  <c r="K8" i="1" s="1"/>
  <c r="B8" i="1"/>
  <c r="D7" i="1"/>
  <c r="I7" i="1" s="1"/>
  <c r="B7" i="1"/>
  <c r="D6" i="1"/>
  <c r="K6" i="1" s="1"/>
  <c r="D4" i="1"/>
  <c r="K4" i="1" s="1"/>
  <c r="B6" i="1"/>
  <c r="B4" i="1"/>
  <c r="D3" i="1"/>
  <c r="G3" i="1" s="1"/>
  <c r="D2" i="1"/>
  <c r="E2" i="1" s="1"/>
  <c r="K7" i="1" l="1"/>
  <c r="E7" i="1"/>
  <c r="E8" i="1"/>
  <c r="G7" i="1"/>
  <c r="G8" i="1"/>
  <c r="E6" i="1"/>
  <c r="G2" i="1"/>
  <c r="I2" i="1"/>
  <c r="I3" i="1"/>
  <c r="G6" i="1"/>
  <c r="E4" i="1"/>
  <c r="E3" i="1"/>
  <c r="K3" i="1"/>
  <c r="G4" i="1"/>
  <c r="I6" i="1"/>
  <c r="K2" i="1"/>
  <c r="I4" i="1"/>
  <c r="I8" i="1"/>
</calcChain>
</file>

<file path=xl/sharedStrings.xml><?xml version="1.0" encoding="utf-8"?>
<sst xmlns="http://schemas.openxmlformats.org/spreadsheetml/2006/main" count="43" uniqueCount="6">
  <si>
    <t>[1 cup = 236,5882365 ml]</t>
  </si>
  <si>
    <t>[1 cup = 250 ml]</t>
  </si>
  <si>
    <t>=</t>
  </si>
  <si>
    <t>ml</t>
  </si>
  <si>
    <t>[1 cup = 240 ml]</t>
  </si>
  <si>
    <t>fl.oz.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</si>
</sst>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quotePrefix="1"/>
    <xf numFmtId="13" fontId="0" fillId="0" borderId="0" xfId="0" quotePrefix="1" applyNumberFormat="1"/>
    <xf numFmtId="164" fontId="0" fillId="0" borderId="0" xfId="1" applyFont="1"/>
    <xf numFmtId="13" fontId="0" fillId="0" borderId="0" xfId="0" applyNumberForma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Normal="100" workbookViewId="0"/>
  </sheetViews>
  <sheetFormatPr baseColWidth="10" defaultRowHeight="15" x14ac:dyDescent="0.25"/>
  <cols>
    <col min="2" max="2" width="15.5703125" bestFit="1" customWidth="1"/>
    <col min="3" max="3" width="2" customWidth="1"/>
    <col min="5" max="5" width="5" bestFit="1" customWidth="1"/>
    <col min="6" max="6" width="2" bestFit="1" customWidth="1"/>
    <col min="7" max="7" width="22.42578125" bestFit="1" customWidth="1"/>
    <col min="8" max="8" width="3.28515625" bestFit="1" customWidth="1"/>
    <col min="9" max="9" width="14.140625" bestFit="1" customWidth="1"/>
    <col min="10" max="10" width="3.28515625" bestFit="1" customWidth="1"/>
    <col min="11" max="11" width="14.5703125" bestFit="1" customWidth="1"/>
    <col min="12" max="12" width="3.28515625" bestFit="1" customWidth="1"/>
  </cols>
  <sheetData>
    <row r="1" spans="1:12" x14ac:dyDescent="0.25">
      <c r="G1" t="s">
        <v>0</v>
      </c>
      <c r="I1" t="s">
        <v>4</v>
      </c>
      <c r="K1" t="s">
        <v>1</v>
      </c>
    </row>
    <row r="2" spans="1:12" x14ac:dyDescent="0.25">
      <c r="A2" s="2">
        <v>1</v>
      </c>
      <c r="B2" t="str">
        <f>IF(A2&gt;1,"teaspoons [TL]","teaspoon [TL]")</f>
        <v>teaspoon [TL]</v>
      </c>
      <c r="C2" s="1" t="s">
        <v>2</v>
      </c>
      <c r="D2" s="2">
        <f>1/48*A2</f>
        <v>2.0833333333333332E-2</v>
      </c>
      <c r="E2" t="str">
        <f t="shared" ref="E2:E8" si="0">IF(D2&gt;1,"cups","cup")</f>
        <v>cup</v>
      </c>
      <c r="F2" s="1" t="s">
        <v>2</v>
      </c>
      <c r="G2" s="3">
        <f t="shared" ref="G2:G8" si="1">D2*236.5882365</f>
        <v>4.9289215937499993</v>
      </c>
      <c r="H2" t="s">
        <v>3</v>
      </c>
      <c r="I2" s="3">
        <f t="shared" ref="I2:I8" si="2">D2*240</f>
        <v>5</v>
      </c>
      <c r="J2" t="s">
        <v>3</v>
      </c>
      <c r="K2" s="3">
        <f t="shared" ref="K2:K8" si="3">D2*250</f>
        <v>5.208333333333333</v>
      </c>
      <c r="L2" t="s">
        <v>3</v>
      </c>
    </row>
    <row r="3" spans="1:12" x14ac:dyDescent="0.25">
      <c r="A3" s="2">
        <v>1</v>
      </c>
      <c r="B3" t="str">
        <f>IF(A3&gt;1,"tablespoons [EL]","tablespoon [EL]")</f>
        <v>tablespoon [EL]</v>
      </c>
      <c r="C3" s="1" t="s">
        <v>2</v>
      </c>
      <c r="D3" s="2">
        <f>1/16*A3</f>
        <v>6.25E-2</v>
      </c>
      <c r="E3" t="str">
        <f t="shared" si="0"/>
        <v>cup</v>
      </c>
      <c r="F3" s="1" t="s">
        <v>2</v>
      </c>
      <c r="G3" s="3">
        <f t="shared" si="1"/>
        <v>14.78676478125</v>
      </c>
      <c r="H3" t="s">
        <v>3</v>
      </c>
      <c r="I3" s="3">
        <f t="shared" si="2"/>
        <v>15</v>
      </c>
      <c r="J3" t="s">
        <v>3</v>
      </c>
      <c r="K3" s="3">
        <f t="shared" si="3"/>
        <v>15.625</v>
      </c>
      <c r="L3" t="s">
        <v>3</v>
      </c>
    </row>
    <row r="4" spans="1:12" x14ac:dyDescent="0.25">
      <c r="A4" s="2">
        <v>1</v>
      </c>
      <c r="B4" t="str">
        <f>IF(A4&gt;1,"gills","gill")</f>
        <v>gill</v>
      </c>
      <c r="C4" s="1" t="s">
        <v>2</v>
      </c>
      <c r="D4" s="2">
        <f>1/2*A4</f>
        <v>0.5</v>
      </c>
      <c r="E4" t="str">
        <f t="shared" si="0"/>
        <v>cup</v>
      </c>
      <c r="F4" s="1" t="s">
        <v>2</v>
      </c>
      <c r="G4" s="3">
        <f t="shared" si="1"/>
        <v>118.29411825</v>
      </c>
      <c r="H4" t="s">
        <v>3</v>
      </c>
      <c r="I4" s="3">
        <f t="shared" si="2"/>
        <v>120</v>
      </c>
      <c r="J4" t="s">
        <v>3</v>
      </c>
      <c r="K4" s="3">
        <f t="shared" si="3"/>
        <v>125</v>
      </c>
      <c r="L4" t="s">
        <v>3</v>
      </c>
    </row>
    <row r="5" spans="1:12" x14ac:dyDescent="0.25">
      <c r="A5" s="2">
        <v>1</v>
      </c>
      <c r="B5" t="str">
        <f>IF(A5&gt;1,"cups","cup")</f>
        <v>cup</v>
      </c>
      <c r="D5" s="2">
        <f>1*A5</f>
        <v>1</v>
      </c>
      <c r="E5" t="str">
        <f t="shared" si="0"/>
        <v>cup</v>
      </c>
      <c r="F5" s="1" t="s">
        <v>2</v>
      </c>
      <c r="G5" s="3">
        <f t="shared" si="1"/>
        <v>236.58823649999999</v>
      </c>
      <c r="H5" t="s">
        <v>3</v>
      </c>
      <c r="I5" s="3">
        <f t="shared" si="2"/>
        <v>240</v>
      </c>
      <c r="J5" t="s">
        <v>3</v>
      </c>
      <c r="K5" s="3">
        <f t="shared" si="3"/>
        <v>250</v>
      </c>
      <c r="L5" t="s">
        <v>3</v>
      </c>
    </row>
    <row r="6" spans="1:12" x14ac:dyDescent="0.25">
      <c r="A6" s="2">
        <v>1</v>
      </c>
      <c r="B6" t="str">
        <f>IF(A6&gt;1,"pints","pint")</f>
        <v>pint</v>
      </c>
      <c r="C6" s="1" t="s">
        <v>2</v>
      </c>
      <c r="D6" s="2">
        <f>2*A6</f>
        <v>2</v>
      </c>
      <c r="E6" t="str">
        <f t="shared" si="0"/>
        <v>cups</v>
      </c>
      <c r="F6" s="1" t="s">
        <v>2</v>
      </c>
      <c r="G6" s="3">
        <f t="shared" si="1"/>
        <v>473.17647299999999</v>
      </c>
      <c r="H6" t="s">
        <v>3</v>
      </c>
      <c r="I6" s="3">
        <f t="shared" si="2"/>
        <v>480</v>
      </c>
      <c r="J6" t="s">
        <v>3</v>
      </c>
      <c r="K6" s="3">
        <f t="shared" si="3"/>
        <v>500</v>
      </c>
      <c r="L6" t="s">
        <v>3</v>
      </c>
    </row>
    <row r="7" spans="1:12" x14ac:dyDescent="0.25">
      <c r="A7" s="2">
        <v>1</v>
      </c>
      <c r="B7" t="str">
        <f>IF(A7&gt;1,"quarts","quart")</f>
        <v>quart</v>
      </c>
      <c r="C7" s="1" t="s">
        <v>2</v>
      </c>
      <c r="D7" s="2">
        <f>4*A7</f>
        <v>4</v>
      </c>
      <c r="E7" t="str">
        <f t="shared" si="0"/>
        <v>cups</v>
      </c>
      <c r="F7" s="1" t="s">
        <v>2</v>
      </c>
      <c r="G7" s="3">
        <f t="shared" si="1"/>
        <v>946.35294599999997</v>
      </c>
      <c r="H7" t="s">
        <v>3</v>
      </c>
      <c r="I7" s="3">
        <f t="shared" si="2"/>
        <v>960</v>
      </c>
      <c r="J7" t="s">
        <v>3</v>
      </c>
      <c r="K7" s="3">
        <f t="shared" si="3"/>
        <v>1000</v>
      </c>
      <c r="L7" t="s">
        <v>3</v>
      </c>
    </row>
    <row r="8" spans="1:12" x14ac:dyDescent="0.25">
      <c r="A8" s="2">
        <v>1</v>
      </c>
      <c r="B8" t="str">
        <f>IF(A8&gt;1,"gallons","gallon")</f>
        <v>gallon</v>
      </c>
      <c r="C8" s="1" t="s">
        <v>2</v>
      </c>
      <c r="D8" s="2">
        <f>16*A8</f>
        <v>16</v>
      </c>
      <c r="E8" t="str">
        <f t="shared" si="0"/>
        <v>cups</v>
      </c>
      <c r="F8" s="1" t="s">
        <v>2</v>
      </c>
      <c r="G8" s="3">
        <f t="shared" si="1"/>
        <v>3785.4117839999999</v>
      </c>
      <c r="H8" t="s">
        <v>3</v>
      </c>
      <c r="I8" s="3">
        <f t="shared" si="2"/>
        <v>3840</v>
      </c>
      <c r="J8" t="s">
        <v>3</v>
      </c>
      <c r="K8" s="3">
        <f t="shared" si="3"/>
        <v>4000</v>
      </c>
      <c r="L8" t="s">
        <v>3</v>
      </c>
    </row>
    <row r="9" spans="1:12" x14ac:dyDescent="0.25">
      <c r="A9" s="2">
        <v>1</v>
      </c>
      <c r="B9" t="s">
        <v>5</v>
      </c>
      <c r="C9" s="1" t="s">
        <v>2</v>
      </c>
      <c r="D9" s="4">
        <f>1/8*A9</f>
        <v>0.125</v>
      </c>
      <c r="E9" t="str">
        <f>IF(D9&gt;1,"cups","cup")</f>
        <v>cup</v>
      </c>
      <c r="F9" s="1" t="s">
        <v>2</v>
      </c>
      <c r="G9" s="3">
        <f>A9*236.5882365/8</f>
        <v>29.573529562499999</v>
      </c>
      <c r="H9" t="s">
        <v>3</v>
      </c>
      <c r="I9" s="3">
        <f>D9*240</f>
        <v>30</v>
      </c>
      <c r="J9" t="s">
        <v>3</v>
      </c>
      <c r="K9" s="3">
        <f>D9*250</f>
        <v>31.25</v>
      </c>
      <c r="L9" t="s">
        <v>3</v>
      </c>
    </row>
  </sheetData>
  <printOptions gridLines="1"/>
  <pageMargins left="0.7" right="0.7" top="0.78740157499999996" bottom="0.78740157499999996" header="0.3" footer="0.3"/>
  <pageSetup paperSize="9" orientation="landscape" r:id="rId1"/>
  <headerFooter>
    <oddHeader>&amp;C&amp;"-,Fett"&amp;14Umrechnungsvarianten amerikanischer Volumenmaße</oddHeader>
    <oddFooter>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Umrechnungsvarianten amerikanischer Volumenmaße</dc:title>
  <dc:creator>Prof. Dr. Klaus Gach</dc:creator>
  <cp:keywords>xlsx, teaspoon, TL, tablespoon, EL, gill, cup, pint, quart, gallon, ml</cp:keywords>
  <cp:lastModifiedBy>Prof. Dr. Klaus Gach</cp:lastModifiedBy>
  <cp:lastPrinted>2023-10-26T09:05:48Z</cp:lastPrinted>
  <dcterms:created xsi:type="dcterms:W3CDTF">2017-10-10T16:40:37Z</dcterms:created>
  <dcterms:modified xsi:type="dcterms:W3CDTF">2023-10-26T09:13:11Z</dcterms:modified>
  <cp:category>Kochen, Physik, Volumenmaße</cp:category>
</cp:coreProperties>
</file>